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defaultThemeVersion="124226"/>
  <mc:AlternateContent xmlns:mc="http://schemas.openxmlformats.org/markup-compatibility/2006">
    <mc:Choice Requires="x15">
      <x15ac:absPath xmlns:x15ac="http://schemas.microsoft.com/office/spreadsheetml/2010/11/ac" url="\\emdfs1-waimano\eha_division_share$\SHWB\_Scans\Amy.Liana\"/>
    </mc:Choice>
  </mc:AlternateContent>
  <xr:revisionPtr revIDLastSave="0" documentId="8_{D2F580A6-8AEA-4ECA-966D-AF706EB0465C}" xr6:coauthVersionLast="47" xr6:coauthVersionMax="47" xr10:uidLastSave="{00000000-0000-0000-0000-000000000000}"/>
  <bookViews>
    <workbookView xWindow="-120" yWindow="-120" windowWidth="29040" windowHeight="1572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X6" i="4"/>
  <c r="AL7" i="4"/>
  <c r="AM7" i="4"/>
  <c r="AN7" i="4"/>
  <c r="AO7" i="4"/>
  <c r="AT7" i="4"/>
  <c r="AW7" i="4" s="1"/>
  <c r="AV7" i="4"/>
  <c r="AX7" i="4"/>
  <c r="BA7" i="4" s="1"/>
  <c r="AL8" i="4"/>
  <c r="AT8" i="4"/>
  <c r="AU8" i="4" s="1"/>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Z13" i="4"/>
  <c r="AL14" i="4"/>
  <c r="AM14" i="4"/>
  <c r="AN14" i="4"/>
  <c r="AO14" i="4"/>
  <c r="AT14" i="4"/>
  <c r="AW14" i="4" s="1"/>
  <c r="AV14" i="4"/>
  <c r="AX14" i="4"/>
  <c r="BA14" i="4" s="1"/>
  <c r="AL15" i="4"/>
  <c r="AT15" i="4"/>
  <c r="AX15" i="4"/>
  <c r="BA15" i="4" s="1"/>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Z20" i="4"/>
  <c r="AL21" i="4"/>
  <c r="AM21" i="4"/>
  <c r="AN21" i="4"/>
  <c r="AO21" i="4"/>
  <c r="AT21" i="4"/>
  <c r="AW21" i="4" s="1"/>
  <c r="AU21" i="4"/>
  <c r="AV21" i="4"/>
  <c r="AX21" i="4"/>
  <c r="AL22" i="4"/>
  <c r="AM22" i="4"/>
  <c r="AN22" i="4"/>
  <c r="AO22" i="4"/>
  <c r="AT22" i="4"/>
  <c r="AX22" i="4"/>
  <c r="BA22" i="4" s="1"/>
  <c r="AZ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BA55" i="4" s="1"/>
  <c r="AL56" i="4"/>
  <c r="AM56" i="4"/>
  <c r="AN56" i="4"/>
  <c r="AO56" i="4"/>
  <c r="AT56" i="4"/>
  <c r="AW56" i="4" s="1"/>
  <c r="AU56" i="4"/>
  <c r="AX56" i="4"/>
  <c r="BA56" i="4" s="1"/>
  <c r="AY56" i="4"/>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s="1"/>
  <c r="AL97" i="4"/>
  <c r="AM97" i="4"/>
  <c r="AN97" i="4"/>
  <c r="AO97" i="4"/>
  <c r="AT97" i="4"/>
  <c r="AU97" i="4"/>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AL108" i="4"/>
  <c r="AM108" i="4"/>
  <c r="AN108" i="4"/>
  <c r="AO108" i="4"/>
  <c r="AT108" i="4"/>
  <c r="AV108" i="4" s="1"/>
  <c r="AX108" i="4"/>
  <c r="AZ108" i="4" s="1"/>
  <c r="AL109" i="4"/>
  <c r="AM109" i="4"/>
  <c r="AN109" i="4"/>
  <c r="AO109" i="4"/>
  <c r="AT109" i="4"/>
  <c r="AX109" i="4"/>
  <c r="AZ109" i="4" s="1"/>
  <c r="AY109" i="4"/>
  <c r="AL110" i="4"/>
  <c r="AM110" i="4"/>
  <c r="AN110" i="4"/>
  <c r="AO110" i="4"/>
  <c r="AT110" i="4"/>
  <c r="AX110" i="4"/>
  <c r="AL111" i="4"/>
  <c r="AM111" i="4"/>
  <c r="AN111" i="4"/>
  <c r="AO111" i="4"/>
  <c r="AT111" i="4"/>
  <c r="AV111" i="4" s="1"/>
  <c r="AX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Y129" i="4"/>
  <c r="AL130" i="4"/>
  <c r="AM130" i="4"/>
  <c r="AN130" i="4"/>
  <c r="AO130" i="4"/>
  <c r="AT130" i="4"/>
  <c r="AW130" i="4" s="1"/>
  <c r="AU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s="1"/>
  <c r="AL140" i="4"/>
  <c r="AM140" i="4"/>
  <c r="AN140" i="4"/>
  <c r="AO140" i="4"/>
  <c r="AT140" i="4"/>
  <c r="AU140" i="4" s="1"/>
  <c r="AX140" i="4"/>
  <c r="AY140" i="4"/>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Y180" i="4"/>
  <c r="AL181" i="4"/>
  <c r="AM181" i="4"/>
  <c r="AN181" i="4"/>
  <c r="AO181" i="4"/>
  <c r="AT181" i="4"/>
  <c r="AV181" i="4" s="1"/>
  <c r="AU181" i="4"/>
  <c r="AX181" i="4"/>
  <c r="AZ181" i="4" s="1"/>
  <c r="AY181" i="4"/>
  <c r="AL182" i="4"/>
  <c r="AM182" i="4"/>
  <c r="AN182" i="4"/>
  <c r="AO182" i="4"/>
  <c r="AT182" i="4"/>
  <c r="AX182" i="4"/>
  <c r="AL183" i="4"/>
  <c r="AM183" i="4"/>
  <c r="AN183" i="4"/>
  <c r="AO183" i="4"/>
  <c r="AT183" i="4"/>
  <c r="AV183" i="4" s="1"/>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X189" i="4"/>
  <c r="AZ189" i="4" s="1"/>
  <c r="BA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U193" i="4"/>
  <c r="AX193" i="4"/>
  <c r="AZ193" i="4" s="1"/>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BA262" i="4"/>
  <c r="AL263" i="4"/>
  <c r="AM263" i="4"/>
  <c r="AN263" i="4"/>
  <c r="AO263" i="4"/>
  <c r="AT263" i="4"/>
  <c r="AU263" i="4" s="1"/>
  <c r="AX263" i="4"/>
  <c r="AL264" i="4"/>
  <c r="AM264" i="4"/>
  <c r="AN264" i="4"/>
  <c r="AO264" i="4"/>
  <c r="AT264" i="4"/>
  <c r="AX264" i="4"/>
  <c r="AY264" i="4" s="1"/>
  <c r="AZ264" i="4"/>
  <c r="AL265" i="4"/>
  <c r="AM265" i="4"/>
  <c r="AN265" i="4"/>
  <c r="AO265" i="4"/>
  <c r="AT265" i="4"/>
  <c r="AU265" i="4" s="1"/>
  <c r="AW265" i="4"/>
  <c r="AX265" i="4"/>
  <c r="AL266" i="4"/>
  <c r="AM266" i="4"/>
  <c r="AN266" i="4"/>
  <c r="AO266" i="4"/>
  <c r="AT266" i="4"/>
  <c r="AU266" i="4" s="1"/>
  <c r="AX266" i="4"/>
  <c r="BA266" i="4"/>
  <c r="AL267" i="4"/>
  <c r="AM267" i="4"/>
  <c r="AN267" i="4"/>
  <c r="AO267" i="4"/>
  <c r="AT267" i="4"/>
  <c r="AX267" i="4"/>
  <c r="AY267" i="4" s="1"/>
  <c r="BA267" i="4"/>
  <c r="AL268" i="4"/>
  <c r="AM268" i="4"/>
  <c r="AN268" i="4"/>
  <c r="AO268" i="4"/>
  <c r="AT268" i="4"/>
  <c r="AX268" i="4"/>
  <c r="AY268" i="4" s="1"/>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X412" i="4"/>
  <c r="AL413" i="4"/>
  <c r="AM413" i="4"/>
  <c r="AN413" i="4"/>
  <c r="AO413" i="4"/>
  <c r="AT413" i="4"/>
  <c r="AU413" i="4" s="1"/>
  <c r="AW413" i="4"/>
  <c r="AX413" i="4"/>
  <c r="AZ413" i="4" s="1"/>
  <c r="AL414" i="4"/>
  <c r="AM414" i="4"/>
  <c r="AN414" i="4"/>
  <c r="AO414" i="4"/>
  <c r="AT414" i="4"/>
  <c r="AV414" i="4" s="1"/>
  <c r="AX414" i="4"/>
  <c r="AZ414" i="4" s="1"/>
  <c r="AY414" i="4"/>
  <c r="AL415" i="4"/>
  <c r="AM415" i="4"/>
  <c r="AN415" i="4"/>
  <c r="AO415" i="4"/>
  <c r="AT415" i="4"/>
  <c r="AX415" i="4"/>
  <c r="AL416" i="4"/>
  <c r="AM416" i="4"/>
  <c r="AN416" i="4"/>
  <c r="AO416" i="4"/>
  <c r="AT416" i="4"/>
  <c r="AU416" i="4" s="1"/>
  <c r="AW416" i="4"/>
  <c r="AX416" i="4"/>
  <c r="AZ416" i="4" s="1"/>
  <c r="AL417" i="4"/>
  <c r="AM417" i="4"/>
  <c r="AN417" i="4"/>
  <c r="AO417" i="4"/>
  <c r="AT417" i="4"/>
  <c r="AX417" i="4"/>
  <c r="AZ417" i="4" s="1"/>
  <c r="BA417" i="4"/>
  <c r="AL418" i="4"/>
  <c r="AM418" i="4"/>
  <c r="AN418" i="4"/>
  <c r="AO418" i="4"/>
  <c r="AT418" i="4"/>
  <c r="AV418" i="4"/>
  <c r="AX418" i="4"/>
  <c r="AL419" i="4"/>
  <c r="AM419" i="4"/>
  <c r="AN419" i="4"/>
  <c r="AO419" i="4"/>
  <c r="AT419" i="4"/>
  <c r="AX419" i="4"/>
  <c r="AY419" i="4" s="1"/>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AL430" i="4"/>
  <c r="AM430" i="4"/>
  <c r="AN430" i="4"/>
  <c r="AO430" i="4"/>
  <c r="AT430" i="4"/>
  <c r="AX430" i="4"/>
  <c r="AZ430" i="4" s="1"/>
  <c r="AL431" i="4"/>
  <c r="AM431" i="4"/>
  <c r="AN431" i="4"/>
  <c r="AO431" i="4"/>
  <c r="AT431" i="4"/>
  <c r="AU431" i="4" s="1"/>
  <c r="AV431" i="4"/>
  <c r="AX431" i="4"/>
  <c r="AL432" i="4"/>
  <c r="AM432" i="4"/>
  <c r="AN432" i="4"/>
  <c r="AO432" i="4"/>
  <c r="AT432" i="4"/>
  <c r="AU432" i="4" s="1"/>
  <c r="AX432" i="4"/>
  <c r="AY432" i="4" s="1"/>
  <c r="AL433" i="4"/>
  <c r="AM433" i="4"/>
  <c r="AN433" i="4"/>
  <c r="AO433" i="4"/>
  <c r="AT433" i="4"/>
  <c r="AU433" i="4" s="1"/>
  <c r="AV433" i="4"/>
  <c r="AX433" i="4"/>
  <c r="AZ433" i="4" s="1"/>
  <c r="AL434" i="4"/>
  <c r="AM434" i="4"/>
  <c r="AN434" i="4"/>
  <c r="AO434" i="4"/>
  <c r="AT434" i="4"/>
  <c r="AU434" i="4" s="1"/>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s="1"/>
  <c r="AX438" i="4"/>
  <c r="AZ438" i="4" s="1"/>
  <c r="BA438" i="4"/>
  <c r="AL439" i="4"/>
  <c r="AM439" i="4"/>
  <c r="AN439" i="4"/>
  <c r="AO439" i="4"/>
  <c r="AT439" i="4"/>
  <c r="AU439" i="4" s="1"/>
  <c r="AX439" i="4"/>
  <c r="AY439" i="4" s="1"/>
  <c r="AL440" i="4"/>
  <c r="AM440" i="4"/>
  <c r="AN440" i="4"/>
  <c r="AO440" i="4"/>
  <c r="AT440" i="4"/>
  <c r="AU440" i="4" s="1"/>
  <c r="AX440" i="4"/>
  <c r="AY440" i="4" s="1"/>
  <c r="AL441" i="4"/>
  <c r="AM441" i="4"/>
  <c r="AN441" i="4"/>
  <c r="AO441" i="4"/>
  <c r="AT441" i="4"/>
  <c r="AU441" i="4" s="1"/>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L454" i="4"/>
  <c r="AM454" i="4"/>
  <c r="AN454" i="4"/>
  <c r="AO454" i="4"/>
  <c r="AT454" i="4"/>
  <c r="AV454" i="4" s="1"/>
  <c r="AX454" i="4"/>
  <c r="AL455" i="4"/>
  <c r="AM455" i="4"/>
  <c r="AN455" i="4"/>
  <c r="AO455" i="4"/>
  <c r="AT455" i="4"/>
  <c r="AU455" i="4" s="1"/>
  <c r="AX455" i="4"/>
  <c r="AL456" i="4"/>
  <c r="AM456" i="4"/>
  <c r="AN456" i="4"/>
  <c r="AO456" i="4"/>
  <c r="AT456" i="4"/>
  <c r="AU456" i="4" s="1"/>
  <c r="AX456" i="4"/>
  <c r="AL457" i="4"/>
  <c r="AM457" i="4"/>
  <c r="AN457" i="4"/>
  <c r="AO457" i="4"/>
  <c r="AT457" i="4"/>
  <c r="AX457" i="4"/>
  <c r="AZ457" i="4" s="1"/>
  <c r="BA457" i="4"/>
  <c r="AL458" i="4"/>
  <c r="AM458" i="4"/>
  <c r="AN458" i="4"/>
  <c r="AO458" i="4"/>
  <c r="AT458" i="4"/>
  <c r="AV458" i="4"/>
  <c r="AX458" i="4"/>
  <c r="AZ458" i="4" s="1"/>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L462" i="4"/>
  <c r="AM462" i="4"/>
  <c r="AN462" i="4"/>
  <c r="AO462" i="4"/>
  <c r="AT462" i="4"/>
  <c r="AX462" i="4"/>
  <c r="AZ462" i="4" s="1"/>
  <c r="AY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U480" i="4"/>
  <c r="AW480" i="4"/>
  <c r="AX480" i="4"/>
  <c r="AL481" i="4"/>
  <c r="AM481" i="4"/>
  <c r="AN481" i="4"/>
  <c r="AO481" i="4"/>
  <c r="AT481" i="4"/>
  <c r="AW481" i="4"/>
  <c r="AX481" i="4"/>
  <c r="BA481" i="4"/>
  <c r="AL482" i="4"/>
  <c r="AM482" i="4"/>
  <c r="AN482" i="4"/>
  <c r="AO482" i="4"/>
  <c r="AT482" i="4"/>
  <c r="AV482" i="4" s="1"/>
  <c r="AW482" i="4"/>
  <c r="AX482" i="4"/>
  <c r="BA482" i="4" s="1"/>
  <c r="AL483" i="4"/>
  <c r="AM483" i="4"/>
  <c r="AN483" i="4"/>
  <c r="AO483" i="4"/>
  <c r="AT483" i="4"/>
  <c r="AV483" i="4" s="1"/>
  <c r="AW483" i="4"/>
  <c r="AX483" i="4"/>
  <c r="BA483" i="4"/>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W487" i="4"/>
  <c r="AX487" i="4"/>
  <c r="AL488" i="4"/>
  <c r="AM488" i="4"/>
  <c r="AN488" i="4"/>
  <c r="AO488" i="4"/>
  <c r="AT488" i="4"/>
  <c r="AV488" i="4" s="1"/>
  <c r="AU488" i="4"/>
  <c r="AW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W491" i="4"/>
  <c r="AX491" i="4"/>
  <c r="BA491" i="4"/>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U499" i="4"/>
  <c r="AX499" i="4"/>
  <c r="BA499" i="4" s="1"/>
  <c r="AL500" i="4"/>
  <c r="AM500" i="4"/>
  <c r="AN500" i="4"/>
  <c r="AO500" i="4"/>
  <c r="AT500" i="4"/>
  <c r="AX500" i="4"/>
  <c r="BA500" i="4" s="1"/>
  <c r="AL501" i="4"/>
  <c r="AM501" i="4"/>
  <c r="AN501" i="4"/>
  <c r="AO501" i="4"/>
  <c r="AT501" i="4"/>
  <c r="AV501" i="4" s="1"/>
  <c r="AU501" i="4"/>
  <c r="AX501" i="4"/>
  <c r="BA501" i="4" s="1"/>
  <c r="AL502" i="4"/>
  <c r="AM502" i="4"/>
  <c r="AN502" i="4"/>
  <c r="AO502" i="4"/>
  <c r="AT502" i="4"/>
  <c r="AW502" i="4" s="1"/>
  <c r="AU502" i="4"/>
  <c r="AX502" i="4"/>
  <c r="AY502" i="4"/>
  <c r="AL503" i="4"/>
  <c r="AM503" i="4"/>
  <c r="AN503" i="4"/>
  <c r="AO503" i="4"/>
  <c r="AT503" i="4"/>
  <c r="AW503" i="4"/>
  <c r="AX503" i="4"/>
  <c r="AL504" i="4"/>
  <c r="AM504" i="4"/>
  <c r="AN504" i="4"/>
  <c r="AO504" i="4"/>
  <c r="AT504" i="4"/>
  <c r="AV504" i="4" s="1"/>
  <c r="AU504" i="4"/>
  <c r="AX504" i="4"/>
  <c r="AL505" i="4"/>
  <c r="AM505" i="4"/>
  <c r="AN505" i="4"/>
  <c r="AO505" i="4"/>
  <c r="AT505" i="4"/>
  <c r="AU505" i="4" s="1"/>
  <c r="AW505" i="4"/>
  <c r="AX505" i="4"/>
  <c r="AZ505" i="4" s="1"/>
  <c r="AY505" i="4"/>
  <c r="AL506" i="4"/>
  <c r="AM506" i="4"/>
  <c r="AN506" i="4"/>
  <c r="AO506" i="4"/>
  <c r="AT506" i="4"/>
  <c r="AU506" i="4" s="1"/>
  <c r="AX506" i="4"/>
  <c r="AZ506" i="4" s="1"/>
  <c r="AY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V511" i="4" s="1"/>
  <c r="AU511" i="4"/>
  <c r="AW511" i="4"/>
  <c r="AX511" i="4"/>
  <c r="AZ511" i="4" s="1"/>
  <c r="AY511" i="4"/>
  <c r="BA511" i="4"/>
  <c r="AL512" i="4"/>
  <c r="AM512" i="4"/>
  <c r="AN512" i="4"/>
  <c r="AO512" i="4"/>
  <c r="AT512" i="4"/>
  <c r="AW512" i="4" s="1"/>
  <c r="AX512" i="4"/>
  <c r="AL513" i="4"/>
  <c r="AM513" i="4"/>
  <c r="AN513" i="4"/>
  <c r="AO513" i="4"/>
  <c r="AT513" i="4"/>
  <c r="AW513" i="4" s="1"/>
  <c r="AX513" i="4"/>
  <c r="AL514" i="4"/>
  <c r="AM514" i="4"/>
  <c r="AN514" i="4"/>
  <c r="AO514" i="4"/>
  <c r="AT514" i="4"/>
  <c r="AW514" i="4" s="1"/>
  <c r="AX514" i="4"/>
  <c r="AL515" i="4"/>
  <c r="AM515" i="4"/>
  <c r="AN515" i="4"/>
  <c r="AO515" i="4"/>
  <c r="AT515" i="4"/>
  <c r="AU515" i="4"/>
  <c r="AV515" i="4"/>
  <c r="AW515" i="4"/>
  <c r="AX515" i="4"/>
  <c r="AZ515" i="4" s="1"/>
  <c r="BA515" i="4"/>
  <c r="AL516" i="4"/>
  <c r="AM516" i="4"/>
  <c r="AN516" i="4"/>
  <c r="AO516" i="4"/>
  <c r="AT516" i="4"/>
  <c r="AW516" i="4" s="1"/>
  <c r="AX516" i="4"/>
  <c r="AL517" i="4"/>
  <c r="AM517" i="4"/>
  <c r="AN517" i="4"/>
  <c r="AO517" i="4"/>
  <c r="AT517" i="4"/>
  <c r="AW517" i="4" s="1"/>
  <c r="AX517" i="4"/>
  <c r="AZ517" i="4" s="1"/>
  <c r="BA517" i="4"/>
  <c r="AL518" i="4"/>
  <c r="AM518" i="4"/>
  <c r="AN518" i="4"/>
  <c r="AO518" i="4"/>
  <c r="AT518" i="4"/>
  <c r="AU518" i="4" s="1"/>
  <c r="AX518" i="4"/>
  <c r="AL519" i="4"/>
  <c r="AM519" i="4"/>
  <c r="AN519" i="4"/>
  <c r="AO519" i="4"/>
  <c r="AT519" i="4"/>
  <c r="AU519" i="4" s="1"/>
  <c r="AV519" i="4"/>
  <c r="AW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W523" i="4"/>
  <c r="AX523" i="4"/>
  <c r="AZ523" i="4" s="1"/>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AL528" i="4"/>
  <c r="AM528" i="4"/>
  <c r="AN528" i="4"/>
  <c r="AO528" i="4"/>
  <c r="AT528" i="4"/>
  <c r="AW528" i="4" s="1"/>
  <c r="AX528" i="4"/>
  <c r="AL529" i="4"/>
  <c r="AM529" i="4"/>
  <c r="AN529" i="4"/>
  <c r="AO529" i="4"/>
  <c r="AT529" i="4"/>
  <c r="AW529" i="4" s="1"/>
  <c r="AX529" i="4"/>
  <c r="AZ529" i="4" s="1"/>
  <c r="AL530" i="4"/>
  <c r="AM530" i="4"/>
  <c r="AN530" i="4"/>
  <c r="AO530" i="4"/>
  <c r="AT530" i="4"/>
  <c r="AU530" i="4"/>
  <c r="AX530" i="4"/>
  <c r="AL531" i="4"/>
  <c r="AM531" i="4"/>
  <c r="AN531" i="4"/>
  <c r="AO531" i="4"/>
  <c r="AT531" i="4"/>
  <c r="AU531" i="4" s="1"/>
  <c r="AV531" i="4"/>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X534" i="4"/>
  <c r="AL535" i="4"/>
  <c r="AM535" i="4"/>
  <c r="AN535" i="4"/>
  <c r="AO535" i="4"/>
  <c r="AT535" i="4"/>
  <c r="AU535" i="4" s="1"/>
  <c r="AX535" i="4"/>
  <c r="AZ535" i="4" s="1"/>
  <c r="AY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AL542" i="4"/>
  <c r="AM542" i="4"/>
  <c r="AN542" i="4"/>
  <c r="AO542" i="4"/>
  <c r="AT542" i="4"/>
  <c r="AV542" i="4" s="1"/>
  <c r="AU542" i="4"/>
  <c r="AX542" i="4"/>
  <c r="AY542" i="4" s="1"/>
  <c r="AL543" i="4"/>
  <c r="AM543" i="4"/>
  <c r="AN543" i="4"/>
  <c r="AO543" i="4"/>
  <c r="AT543" i="4"/>
  <c r="AW543" i="4" s="1"/>
  <c r="AV543" i="4"/>
  <c r="AX543" i="4"/>
  <c r="AY543" i="4" s="1"/>
  <c r="BA543" i="4"/>
  <c r="AL544" i="4"/>
  <c r="AM544" i="4"/>
  <c r="AN544" i="4"/>
  <c r="AO544" i="4"/>
  <c r="AT544" i="4"/>
  <c r="AU544" i="4"/>
  <c r="AV544" i="4"/>
  <c r="AW544" i="4"/>
  <c r="AX544" i="4"/>
  <c r="AY544" i="4" s="1"/>
  <c r="AZ544" i="4"/>
  <c r="BA544" i="4"/>
  <c r="AL545" i="4"/>
  <c r="AM545" i="4"/>
  <c r="AN545" i="4"/>
  <c r="AO545" i="4"/>
  <c r="AT545" i="4"/>
  <c r="AV545" i="4" s="1"/>
  <c r="AX545" i="4"/>
  <c r="AL546" i="4"/>
  <c r="AM546" i="4"/>
  <c r="AN546" i="4"/>
  <c r="AO546" i="4"/>
  <c r="AT546" i="4"/>
  <c r="AW546" i="4" s="1"/>
  <c r="AU546" i="4"/>
  <c r="AV546" i="4"/>
  <c r="AX546" i="4"/>
  <c r="AL547" i="4"/>
  <c r="AM547" i="4"/>
  <c r="AN547" i="4"/>
  <c r="AO547" i="4"/>
  <c r="AT547" i="4"/>
  <c r="AU547" i="4" s="1"/>
  <c r="AX547" i="4"/>
  <c r="AY547" i="4" s="1"/>
  <c r="AZ547" i="4"/>
  <c r="AL548" i="4"/>
  <c r="AM548" i="4"/>
  <c r="AN548" i="4"/>
  <c r="AO548" i="4"/>
  <c r="AT548" i="4"/>
  <c r="AX548" i="4"/>
  <c r="AY548" i="4" s="1"/>
  <c r="BA548" i="4"/>
  <c r="AL549" i="4"/>
  <c r="AM549" i="4"/>
  <c r="AN549" i="4"/>
  <c r="AO549" i="4"/>
  <c r="AT549" i="4"/>
  <c r="AX549" i="4"/>
  <c r="AY549" i="4" s="1"/>
  <c r="AZ549" i="4"/>
  <c r="BA549" i="4"/>
  <c r="AL550" i="4"/>
  <c r="AM550" i="4"/>
  <c r="AN550" i="4"/>
  <c r="AO550" i="4"/>
  <c r="AT550" i="4"/>
  <c r="AV550" i="4" s="1"/>
  <c r="AU550" i="4"/>
  <c r="AW550" i="4"/>
  <c r="AX550" i="4"/>
  <c r="BA550" i="4" s="1"/>
  <c r="AL551" i="4"/>
  <c r="AM551" i="4"/>
  <c r="AN551" i="4"/>
  <c r="AO551" i="4"/>
  <c r="AT551" i="4"/>
  <c r="AW551" i="4" s="1"/>
  <c r="AU551" i="4"/>
  <c r="AX551" i="4"/>
  <c r="AY551" i="4" s="1"/>
  <c r="BA551" i="4"/>
  <c r="AL552" i="4"/>
  <c r="AM552" i="4"/>
  <c r="AN552" i="4"/>
  <c r="AO552" i="4"/>
  <c r="AT552" i="4"/>
  <c r="AV552" i="4" s="1"/>
  <c r="AX552" i="4"/>
  <c r="AY552" i="4" s="1"/>
  <c r="AZ552" i="4"/>
  <c r="AL553" i="4"/>
  <c r="AM553" i="4"/>
  <c r="AN553" i="4"/>
  <c r="AO553" i="4"/>
  <c r="AT553" i="4"/>
  <c r="AV553" i="4" s="1"/>
  <c r="AX553" i="4"/>
  <c r="AY553" i="4" s="1"/>
  <c r="AZ553" i="4"/>
  <c r="BA553" i="4"/>
  <c r="AL554" i="4"/>
  <c r="AM554" i="4"/>
  <c r="AN554" i="4"/>
  <c r="AO554" i="4"/>
  <c r="AT554" i="4"/>
  <c r="AV554" i="4" s="1"/>
  <c r="AU554" i="4"/>
  <c r="AX554" i="4"/>
  <c r="AY554" i="4" s="1"/>
  <c r="AZ554" i="4"/>
  <c r="AL555" i="4"/>
  <c r="AM555" i="4"/>
  <c r="AN555" i="4"/>
  <c r="AO555" i="4"/>
  <c r="AT555" i="4"/>
  <c r="AV555" i="4"/>
  <c r="AX555" i="4"/>
  <c r="AY555" i="4" s="1"/>
  <c r="AZ555" i="4"/>
  <c r="AL556" i="4"/>
  <c r="AM556" i="4"/>
  <c r="AN556" i="4"/>
  <c r="AO556" i="4"/>
  <c r="AT556" i="4"/>
  <c r="AV556" i="4" s="1"/>
  <c r="AU556" i="4"/>
  <c r="AX556" i="4"/>
  <c r="AL557" i="4"/>
  <c r="AM557" i="4"/>
  <c r="AN557" i="4"/>
  <c r="AO557" i="4"/>
  <c r="AT557" i="4"/>
  <c r="AX557" i="4"/>
  <c r="AY557" i="4" s="1"/>
  <c r="AZ557" i="4"/>
  <c r="AL558" i="4"/>
  <c r="AM558" i="4"/>
  <c r="AN558" i="4"/>
  <c r="AO558" i="4"/>
  <c r="AT558" i="4"/>
  <c r="AX558" i="4"/>
  <c r="AY558" i="4" s="1"/>
  <c r="BA558" i="4"/>
  <c r="AL559" i="4"/>
  <c r="AM559" i="4"/>
  <c r="AN559" i="4"/>
  <c r="AO559" i="4"/>
  <c r="AT559" i="4"/>
  <c r="AU559" i="4" s="1"/>
  <c r="AX559" i="4"/>
  <c r="AY559" i="4" s="1"/>
  <c r="AZ559" i="4"/>
  <c r="BA559" i="4"/>
  <c r="AL560" i="4"/>
  <c r="AM560" i="4"/>
  <c r="AN560" i="4"/>
  <c r="AO560" i="4"/>
  <c r="AT560" i="4"/>
  <c r="AV560" i="4"/>
  <c r="AX560" i="4"/>
  <c r="AL561" i="4"/>
  <c r="AM561" i="4"/>
  <c r="AN561" i="4"/>
  <c r="AO561" i="4"/>
  <c r="AT561" i="4"/>
  <c r="AV561" i="4" s="1"/>
  <c r="AX561" i="4"/>
  <c r="AL562" i="4"/>
  <c r="AM562" i="4"/>
  <c r="AN562" i="4"/>
  <c r="AO562" i="4"/>
  <c r="AT562" i="4"/>
  <c r="AX562" i="4"/>
  <c r="AY562" i="4" s="1"/>
  <c r="AL563" i="4"/>
  <c r="AM563" i="4"/>
  <c r="AN563" i="4"/>
  <c r="AO563" i="4"/>
  <c r="AT563" i="4"/>
  <c r="AU563" i="4" s="1"/>
  <c r="AW563" i="4"/>
  <c r="AX563" i="4"/>
  <c r="AY563" i="4" s="1"/>
  <c r="AZ563" i="4"/>
  <c r="AL564" i="4"/>
  <c r="AM564" i="4"/>
  <c r="AN564" i="4"/>
  <c r="AO564" i="4"/>
  <c r="AT564" i="4"/>
  <c r="AV564" i="4" s="1"/>
  <c r="AU564" i="4"/>
  <c r="AX564" i="4"/>
  <c r="AY564" i="4" s="1"/>
  <c r="AZ564" i="4"/>
  <c r="AL565" i="4"/>
  <c r="AM565" i="4"/>
  <c r="AN565" i="4"/>
  <c r="AO565" i="4"/>
  <c r="AT565" i="4"/>
  <c r="AU565" i="4" s="1"/>
  <c r="AV565" i="4"/>
  <c r="AX565" i="4"/>
  <c r="AY565" i="4" s="1"/>
  <c r="AZ565" i="4"/>
  <c r="AL566" i="4"/>
  <c r="AM566" i="4"/>
  <c r="AN566" i="4"/>
  <c r="AO566" i="4"/>
  <c r="AT566" i="4"/>
  <c r="AV566" i="4" s="1"/>
  <c r="AU566" i="4"/>
  <c r="AX566" i="4"/>
  <c r="AL567" i="4"/>
  <c r="AM567" i="4"/>
  <c r="AN567" i="4"/>
  <c r="AO567" i="4"/>
  <c r="AT567" i="4"/>
  <c r="AX567" i="4"/>
  <c r="AL568" i="4"/>
  <c r="AM568" i="4"/>
  <c r="AN568" i="4"/>
  <c r="AO568" i="4"/>
  <c r="AT568" i="4"/>
  <c r="AU568" i="4" s="1"/>
  <c r="AV568" i="4"/>
  <c r="AW568" i="4"/>
  <c r="AX568" i="4"/>
  <c r="BA568" i="4"/>
  <c r="AL569" i="4"/>
  <c r="AM569" i="4"/>
  <c r="AN569" i="4"/>
  <c r="AO569" i="4"/>
  <c r="AT569" i="4"/>
  <c r="AV569" i="4"/>
  <c r="AX569" i="4"/>
  <c r="AY569" i="4" s="1"/>
  <c r="BA569" i="4"/>
  <c r="AL570" i="4"/>
  <c r="AM570" i="4"/>
  <c r="AN570" i="4"/>
  <c r="AO570" i="4"/>
  <c r="AT570" i="4"/>
  <c r="AU570" i="4" s="1"/>
  <c r="AX570" i="4"/>
  <c r="AL571" i="4"/>
  <c r="AM571" i="4"/>
  <c r="AN571" i="4"/>
  <c r="AO571" i="4"/>
  <c r="AT571" i="4"/>
  <c r="AW571" i="4" s="1"/>
  <c r="AX571" i="4"/>
  <c r="AY571" i="4" s="1"/>
  <c r="BA571" i="4"/>
  <c r="AL572" i="4"/>
  <c r="AM572" i="4"/>
  <c r="AN572" i="4"/>
  <c r="AO572" i="4"/>
  <c r="AT572" i="4"/>
  <c r="AU572" i="4"/>
  <c r="AX572" i="4"/>
  <c r="AL573" i="4"/>
  <c r="AM573" i="4"/>
  <c r="AN573" i="4"/>
  <c r="AO573" i="4"/>
  <c r="AT573" i="4"/>
  <c r="AU573" i="4" s="1"/>
  <c r="AX573" i="4"/>
  <c r="BA573" i="4" s="1"/>
  <c r="AL574" i="4"/>
  <c r="AM574" i="4"/>
  <c r="AN574" i="4"/>
  <c r="AO574" i="4"/>
  <c r="AT574" i="4"/>
  <c r="AX574" i="4"/>
  <c r="AY574" i="4" s="1"/>
  <c r="AZ574" i="4"/>
  <c r="AL575" i="4"/>
  <c r="AM575" i="4"/>
  <c r="AN575" i="4"/>
  <c r="AO575" i="4"/>
  <c r="AT575" i="4"/>
  <c r="AW575" i="4" s="1"/>
  <c r="AU575" i="4"/>
  <c r="AX575" i="4"/>
  <c r="AL576" i="4"/>
  <c r="AM576" i="4"/>
  <c r="AN576" i="4"/>
  <c r="AO576" i="4"/>
  <c r="AT576" i="4"/>
  <c r="AV576" i="4" s="1"/>
  <c r="AX576" i="4"/>
  <c r="AY576" i="4" s="1"/>
  <c r="AZ576" i="4"/>
  <c r="BA576" i="4"/>
  <c r="AL577" i="4"/>
  <c r="AM577" i="4"/>
  <c r="AN577" i="4"/>
  <c r="AO577" i="4"/>
  <c r="AT577" i="4"/>
  <c r="AV577" i="4"/>
  <c r="AX577" i="4"/>
  <c r="AY577" i="4" s="1"/>
  <c r="BA577" i="4"/>
  <c r="AL578" i="4"/>
  <c r="AM578" i="4"/>
  <c r="AN578" i="4"/>
  <c r="AO578" i="4"/>
  <c r="AT578" i="4"/>
  <c r="AU578" i="4"/>
  <c r="AV578" i="4"/>
  <c r="AW578" i="4"/>
  <c r="AX578" i="4"/>
  <c r="AY578" i="4" s="1"/>
  <c r="AZ578" i="4"/>
  <c r="AL579" i="4"/>
  <c r="AM579" i="4"/>
  <c r="AN579" i="4"/>
  <c r="AO579" i="4"/>
  <c r="AT579" i="4"/>
  <c r="AU579" i="4" s="1"/>
  <c r="AV579" i="4"/>
  <c r="AX579" i="4"/>
  <c r="AY579" i="4" s="1"/>
  <c r="AZ579" i="4"/>
  <c r="BA579" i="4"/>
  <c r="AL580" i="4"/>
  <c r="AM580" i="4"/>
  <c r="AN580" i="4"/>
  <c r="AO580" i="4"/>
  <c r="AT580" i="4"/>
  <c r="AV580" i="4" s="1"/>
  <c r="AU580" i="4"/>
  <c r="AX580" i="4"/>
  <c r="AY580" i="4" s="1"/>
  <c r="AZ580" i="4"/>
  <c r="AL581" i="4"/>
  <c r="AM581" i="4"/>
  <c r="AN581" i="4"/>
  <c r="AO581" i="4"/>
  <c r="AT581" i="4"/>
  <c r="AX581" i="4"/>
  <c r="AY581" i="4" s="1"/>
  <c r="BA581" i="4"/>
  <c r="AL582" i="4"/>
  <c r="AM582" i="4"/>
  <c r="AN582" i="4"/>
  <c r="AO582" i="4"/>
  <c r="AT582" i="4"/>
  <c r="AV582" i="4" s="1"/>
  <c r="AU582" i="4"/>
  <c r="AW582" i="4"/>
  <c r="AX582" i="4"/>
  <c r="AY582" i="4" s="1"/>
  <c r="BA582" i="4"/>
  <c r="AL583" i="4"/>
  <c r="AM583" i="4"/>
  <c r="AN583" i="4"/>
  <c r="AO583" i="4"/>
  <c r="AT583" i="4"/>
  <c r="AW583" i="4" s="1"/>
  <c r="AU583" i="4"/>
  <c r="AX583" i="4"/>
  <c r="AY583" i="4" s="1"/>
  <c r="AZ583" i="4"/>
  <c r="AL584" i="4"/>
  <c r="AM584" i="4"/>
  <c r="AN584" i="4"/>
  <c r="AO584" i="4"/>
  <c r="AT584" i="4"/>
  <c r="AU584" i="4" s="1"/>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BA586" i="4"/>
  <c r="AL587" i="4"/>
  <c r="AM587" i="4"/>
  <c r="AN587" i="4"/>
  <c r="AO587" i="4"/>
  <c r="AT587" i="4"/>
  <c r="AV587" i="4" s="1"/>
  <c r="AX587" i="4"/>
  <c r="AY587" i="4" s="1"/>
  <c r="BA587" i="4"/>
  <c r="AL588" i="4"/>
  <c r="AM588" i="4"/>
  <c r="AN588" i="4"/>
  <c r="AO588" i="4"/>
  <c r="AT588" i="4"/>
  <c r="AV588" i="4" s="1"/>
  <c r="AU588" i="4"/>
  <c r="AW588" i="4"/>
  <c r="AX588" i="4"/>
  <c r="BA588" i="4"/>
  <c r="AL589" i="4"/>
  <c r="AM589" i="4"/>
  <c r="AN589" i="4"/>
  <c r="AO589" i="4"/>
  <c r="AT589" i="4"/>
  <c r="AW589" i="4" s="1"/>
  <c r="AU589" i="4"/>
  <c r="AX589" i="4"/>
  <c r="BA589" i="4" s="1"/>
  <c r="AL590" i="4"/>
  <c r="AM590" i="4"/>
  <c r="AN590" i="4"/>
  <c r="AO590" i="4"/>
  <c r="AT590" i="4"/>
  <c r="AW590" i="4" s="1"/>
  <c r="AX590" i="4"/>
  <c r="AY590" i="4" s="1"/>
  <c r="AZ590" i="4"/>
  <c r="BA590" i="4"/>
  <c r="AL591" i="4"/>
  <c r="AM591" i="4"/>
  <c r="AN591" i="4"/>
  <c r="AO591" i="4"/>
  <c r="AT591" i="4"/>
  <c r="AU591" i="4"/>
  <c r="AX591" i="4"/>
  <c r="AY591" i="4" s="1"/>
  <c r="BA591" i="4"/>
  <c r="AL592" i="4"/>
  <c r="AM592" i="4"/>
  <c r="AN592" i="4"/>
  <c r="AO592" i="4"/>
  <c r="AT592" i="4"/>
  <c r="AU592" i="4"/>
  <c r="AV592" i="4"/>
  <c r="AW592" i="4"/>
  <c r="AX592" i="4"/>
  <c r="AY592" i="4" s="1"/>
  <c r="AZ592" i="4"/>
  <c r="BA592" i="4"/>
  <c r="AL593" i="4"/>
  <c r="AM593" i="4"/>
  <c r="AN593" i="4"/>
  <c r="AO593" i="4"/>
  <c r="AT593" i="4"/>
  <c r="AV593" i="4" s="1"/>
  <c r="AX593" i="4"/>
  <c r="BA593" i="4"/>
  <c r="AL594" i="4"/>
  <c r="AM594" i="4"/>
  <c r="AN594" i="4"/>
  <c r="AO594" i="4"/>
  <c r="AT594" i="4"/>
  <c r="AV594" i="4" s="1"/>
  <c r="AU594" i="4"/>
  <c r="AW594" i="4"/>
  <c r="AX594" i="4"/>
  <c r="AY594" i="4" s="1"/>
  <c r="AZ594" i="4"/>
  <c r="BA594" i="4"/>
  <c r="AL595" i="4"/>
  <c r="AM595" i="4"/>
  <c r="AN595" i="4"/>
  <c r="AO595" i="4"/>
  <c r="AT595" i="4"/>
  <c r="AU595" i="4" s="1"/>
  <c r="AV595" i="4"/>
  <c r="AX595" i="4"/>
  <c r="AY595" i="4" s="1"/>
  <c r="AZ595" i="4"/>
  <c r="AL596" i="4"/>
  <c r="AM596" i="4"/>
  <c r="AN596" i="4"/>
  <c r="AO596" i="4"/>
  <c r="AT596" i="4"/>
  <c r="AX596" i="4"/>
  <c r="AY596" i="4" s="1"/>
  <c r="AZ596" i="4"/>
  <c r="BA596" i="4"/>
  <c r="AL597" i="4"/>
  <c r="AM597" i="4"/>
  <c r="AN597" i="4"/>
  <c r="AO597" i="4"/>
  <c r="AT597" i="4"/>
  <c r="AU597" i="4" s="1"/>
  <c r="AV597" i="4"/>
  <c r="AX597" i="4"/>
  <c r="AY597" i="4" s="1"/>
  <c r="AZ597" i="4"/>
  <c r="BA597" i="4"/>
  <c r="AL598" i="4"/>
  <c r="AM598" i="4"/>
  <c r="AN598" i="4"/>
  <c r="AO598" i="4"/>
  <c r="AT598" i="4"/>
  <c r="AW598" i="4" s="1"/>
  <c r="AX598" i="4"/>
  <c r="AY598" i="4" s="1"/>
  <c r="AZ598" i="4"/>
  <c r="AL599" i="4"/>
  <c r="AM599" i="4"/>
  <c r="AN599" i="4"/>
  <c r="AO599" i="4"/>
  <c r="AT599" i="4"/>
  <c r="AU599" i="4"/>
  <c r="AX599" i="4"/>
  <c r="AL600" i="4"/>
  <c r="AM600" i="4"/>
  <c r="AN600" i="4"/>
  <c r="AO600" i="4"/>
  <c r="AT600" i="4"/>
  <c r="AW600" i="4"/>
  <c r="AX600" i="4"/>
  <c r="AY600" i="4" s="1"/>
  <c r="BA600" i="4"/>
  <c r="AL601" i="4"/>
  <c r="AM601" i="4"/>
  <c r="AN601" i="4"/>
  <c r="AO601" i="4"/>
  <c r="AT601" i="4"/>
  <c r="AV601" i="4"/>
  <c r="AX601" i="4"/>
  <c r="AY601" i="4" s="1"/>
  <c r="AZ601" i="4"/>
  <c r="AL602" i="4"/>
  <c r="AM602" i="4"/>
  <c r="AN602" i="4"/>
  <c r="AO602" i="4"/>
  <c r="AT602" i="4"/>
  <c r="AU602" i="4" s="1"/>
  <c r="AX602" i="4"/>
  <c r="AZ602" i="4" s="1"/>
  <c r="AL603" i="4"/>
  <c r="AM603" i="4"/>
  <c r="AN603" i="4"/>
  <c r="AO603" i="4"/>
  <c r="AT603" i="4"/>
  <c r="AX603" i="4"/>
  <c r="AL604" i="4"/>
  <c r="AM604" i="4"/>
  <c r="AN604" i="4"/>
  <c r="AO604" i="4"/>
  <c r="AT604" i="4"/>
  <c r="AU604" i="4" s="1"/>
  <c r="AX604" i="4"/>
  <c r="AL605" i="4"/>
  <c r="AM605" i="4"/>
  <c r="AN605" i="4"/>
  <c r="AO605" i="4"/>
  <c r="AT605" i="4"/>
  <c r="AX605" i="4"/>
  <c r="AY605" i="4" s="1"/>
  <c r="AZ605" i="4"/>
  <c r="AL606" i="4"/>
  <c r="AM606" i="4"/>
  <c r="AN606" i="4"/>
  <c r="AO606" i="4"/>
  <c r="AT606" i="4"/>
  <c r="AX606" i="4"/>
  <c r="AY606" i="4" s="1"/>
  <c r="BA606" i="4"/>
  <c r="AL607" i="4"/>
  <c r="AM607" i="4"/>
  <c r="AN607" i="4"/>
  <c r="AO607" i="4"/>
  <c r="AT607" i="4"/>
  <c r="AX607" i="4"/>
  <c r="AZ607" i="4" s="1"/>
  <c r="AL608" i="4"/>
  <c r="AM608" i="4"/>
  <c r="AN608" i="4"/>
  <c r="AO608" i="4"/>
  <c r="AT608" i="4"/>
  <c r="AV608" i="4" s="1"/>
  <c r="AU608" i="4"/>
  <c r="AW608" i="4"/>
  <c r="AX608" i="4"/>
  <c r="AY608" i="4" s="1"/>
  <c r="AZ608" i="4"/>
  <c r="BA608" i="4"/>
  <c r="AL609" i="4"/>
  <c r="AM609" i="4"/>
  <c r="AN609" i="4"/>
  <c r="AO609" i="4"/>
  <c r="AT609" i="4"/>
  <c r="AV609" i="4"/>
  <c r="AX609" i="4"/>
  <c r="AY609" i="4" s="1"/>
  <c r="BA609" i="4"/>
  <c r="AL610" i="4"/>
  <c r="AM610" i="4"/>
  <c r="AN610" i="4"/>
  <c r="AO610" i="4"/>
  <c r="AT610" i="4"/>
  <c r="AU610" i="4"/>
  <c r="AV610" i="4"/>
  <c r="AW610" i="4"/>
  <c r="AX610" i="4"/>
  <c r="AY610" i="4" s="1"/>
  <c r="AZ610" i="4"/>
  <c r="BA610" i="4"/>
  <c r="AL611" i="4"/>
  <c r="AM611" i="4"/>
  <c r="AN611" i="4"/>
  <c r="AO611" i="4"/>
  <c r="AT611" i="4"/>
  <c r="AU611" i="4" s="1"/>
  <c r="AX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BA615" i="4"/>
  <c r="AL616" i="4"/>
  <c r="AM616" i="4"/>
  <c r="AN616" i="4"/>
  <c r="AO616" i="4"/>
  <c r="AT616" i="4"/>
  <c r="AU616" i="4"/>
  <c r="AV616" i="4"/>
  <c r="AW616" i="4"/>
  <c r="AX616" i="4"/>
  <c r="AY616" i="4" s="1"/>
  <c r="AZ616" i="4"/>
  <c r="AL617" i="4"/>
  <c r="AM617" i="4"/>
  <c r="AN617" i="4"/>
  <c r="AO617" i="4"/>
  <c r="AT617" i="4"/>
  <c r="AV617" i="4" s="1"/>
  <c r="AX617" i="4"/>
  <c r="AY617" i="4" s="1"/>
  <c r="AZ617" i="4"/>
  <c r="BA617" i="4"/>
  <c r="AL618" i="4"/>
  <c r="AM618" i="4"/>
  <c r="AN618" i="4"/>
  <c r="AO618" i="4"/>
  <c r="AT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V625" i="4"/>
  <c r="AX625" i="4"/>
  <c r="AL626" i="4"/>
  <c r="AM626" i="4"/>
  <c r="AN626" i="4"/>
  <c r="AO626" i="4"/>
  <c r="AT626" i="4"/>
  <c r="AX626" i="4"/>
  <c r="BA626" i="4"/>
  <c r="AL627" i="4"/>
  <c r="AM627" i="4"/>
  <c r="AN627" i="4"/>
  <c r="AO627" i="4"/>
  <c r="AT627" i="4"/>
  <c r="AX627" i="4"/>
  <c r="AL628" i="4"/>
  <c r="AM628" i="4"/>
  <c r="AN628" i="4"/>
  <c r="AO628" i="4"/>
  <c r="AT628" i="4"/>
  <c r="AX628" i="4"/>
  <c r="BA628" i="4" s="1"/>
  <c r="AL629" i="4"/>
  <c r="AM629" i="4"/>
  <c r="AN629" i="4"/>
  <c r="AO629" i="4"/>
  <c r="AT629" i="4"/>
  <c r="AU629" i="4" s="1"/>
  <c r="AV629" i="4"/>
  <c r="AW629" i="4"/>
  <c r="AX629" i="4"/>
  <c r="BA629" i="4" s="1"/>
  <c r="AL630" i="4"/>
  <c r="AM630" i="4"/>
  <c r="AN630" i="4"/>
  <c r="AO630" i="4"/>
  <c r="AT630" i="4"/>
  <c r="AV630" i="4" s="1"/>
  <c r="AX630" i="4"/>
  <c r="AZ630" i="4" s="1"/>
  <c r="AL631" i="4"/>
  <c r="AM631" i="4"/>
  <c r="AN631" i="4"/>
  <c r="AO631" i="4"/>
  <c r="AT631" i="4"/>
  <c r="AV631" i="4" s="1"/>
  <c r="AX631" i="4"/>
  <c r="AL632" i="4"/>
  <c r="AM632" i="4"/>
  <c r="AN632" i="4"/>
  <c r="AO632" i="4"/>
  <c r="AT632" i="4"/>
  <c r="AX632" i="4"/>
  <c r="AZ632" i="4" s="1"/>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s="1"/>
  <c r="AL637" i="4"/>
  <c r="AM637" i="4"/>
  <c r="AN637" i="4"/>
  <c r="AO637" i="4"/>
  <c r="AT637" i="4"/>
  <c r="AV637" i="4" s="1"/>
  <c r="AU637" i="4"/>
  <c r="AW637" i="4"/>
  <c r="AX637" i="4"/>
  <c r="BA637" i="4"/>
  <c r="AL638" i="4"/>
  <c r="AM638" i="4"/>
  <c r="AN638" i="4"/>
  <c r="AO638" i="4"/>
  <c r="AT638" i="4"/>
  <c r="AW638" i="4" s="1"/>
  <c r="AU638" i="4"/>
  <c r="AV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s="1"/>
  <c r="AL643" i="4"/>
  <c r="AM643" i="4"/>
  <c r="AN643" i="4"/>
  <c r="AO643" i="4"/>
  <c r="AT643" i="4"/>
  <c r="AV643" i="4"/>
  <c r="AX643" i="4"/>
  <c r="AL644" i="4"/>
  <c r="AM644" i="4"/>
  <c r="AN644" i="4"/>
  <c r="AO644" i="4"/>
  <c r="AT644" i="4"/>
  <c r="AU644" i="4"/>
  <c r="AX644" i="4"/>
  <c r="AY644" i="4" s="1"/>
  <c r="AZ644" i="4"/>
  <c r="AL645" i="4"/>
  <c r="AM645" i="4"/>
  <c r="AN645" i="4"/>
  <c r="AO645" i="4"/>
  <c r="AT645" i="4"/>
  <c r="AV645" i="4" s="1"/>
  <c r="AU645" i="4"/>
  <c r="AX645" i="4"/>
  <c r="BA645" i="4" s="1"/>
  <c r="AL646" i="4"/>
  <c r="AM646" i="4"/>
  <c r="AN646" i="4"/>
  <c r="AO646" i="4"/>
  <c r="AT646" i="4"/>
  <c r="AU646" i="4" s="1"/>
  <c r="AW646" i="4"/>
  <c r="AX646" i="4"/>
  <c r="AZ646" i="4" s="1"/>
  <c r="AL647" i="4"/>
  <c r="AM647" i="4"/>
  <c r="AN647" i="4"/>
  <c r="AO647" i="4"/>
  <c r="AT647" i="4"/>
  <c r="AU647" i="4" s="1"/>
  <c r="AX647" i="4"/>
  <c r="BA647" i="4" s="1"/>
  <c r="AL648" i="4"/>
  <c r="AM648" i="4"/>
  <c r="AN648" i="4"/>
  <c r="AO648" i="4"/>
  <c r="AT648" i="4"/>
  <c r="AW648" i="4" s="1"/>
  <c r="AU648" i="4"/>
  <c r="AX648" i="4"/>
  <c r="AL649" i="4"/>
  <c r="AM649" i="4"/>
  <c r="AN649" i="4"/>
  <c r="AO649" i="4"/>
  <c r="AT649" i="4"/>
  <c r="AV649" i="4" s="1"/>
  <c r="AX649" i="4"/>
  <c r="BA649" i="4" s="1"/>
  <c r="AL650" i="4"/>
  <c r="AM650" i="4"/>
  <c r="AN650" i="4"/>
  <c r="AO650" i="4"/>
  <c r="AT650" i="4"/>
  <c r="AV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V653" i="4" s="1"/>
  <c r="AX653" i="4"/>
  <c r="BA653" i="4" s="1"/>
  <c r="AL654" i="4"/>
  <c r="AM654" i="4"/>
  <c r="AN654" i="4"/>
  <c r="AO654" i="4"/>
  <c r="AT654" i="4"/>
  <c r="AW654" i="4" s="1"/>
  <c r="AX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Z659" i="4"/>
  <c r="AL660" i="4"/>
  <c r="AM660" i="4"/>
  <c r="AN660" i="4"/>
  <c r="AO660" i="4"/>
  <c r="AT660" i="4"/>
  <c r="AU660" i="4" s="1"/>
  <c r="AX660" i="4"/>
  <c r="AL661" i="4"/>
  <c r="AM661" i="4"/>
  <c r="AN661" i="4"/>
  <c r="AO661" i="4"/>
  <c r="AT661" i="4"/>
  <c r="AU661" i="4" s="1"/>
  <c r="AV661" i="4"/>
  <c r="AW661" i="4"/>
  <c r="AX661" i="4"/>
  <c r="BA661" i="4"/>
  <c r="AL662" i="4"/>
  <c r="AM662" i="4"/>
  <c r="AN662" i="4"/>
  <c r="AO662" i="4"/>
  <c r="AT662" i="4"/>
  <c r="AV662" i="4" s="1"/>
  <c r="AW662" i="4"/>
  <c r="AX662" i="4"/>
  <c r="AY662" i="4" s="1"/>
  <c r="AZ662" i="4"/>
  <c r="BA662" i="4"/>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U666" i="4" s="1"/>
  <c r="AV666" i="4"/>
  <c r="AW666" i="4"/>
  <c r="AX666" i="4"/>
  <c r="AZ666" i="4" s="1"/>
  <c r="AL667" i="4"/>
  <c r="AM667" i="4"/>
  <c r="AN667" i="4"/>
  <c r="AO667" i="4"/>
  <c r="AT667" i="4"/>
  <c r="AU667" i="4" s="1"/>
  <c r="AX667" i="4"/>
  <c r="AZ667" i="4" s="1"/>
  <c r="AL668" i="4"/>
  <c r="AM668" i="4"/>
  <c r="AN668" i="4"/>
  <c r="AO668" i="4"/>
  <c r="AT668" i="4"/>
  <c r="AV668" i="4" s="1"/>
  <c r="AX668" i="4"/>
  <c r="AY668" i="4"/>
  <c r="AZ668" i="4"/>
  <c r="BA668" i="4"/>
  <c r="AL669" i="4"/>
  <c r="AM669" i="4"/>
  <c r="AN669" i="4"/>
  <c r="AO669" i="4"/>
  <c r="AT669" i="4"/>
  <c r="AU669" i="4" s="1"/>
  <c r="AX669" i="4"/>
  <c r="AY669" i="4"/>
  <c r="AZ669" i="4"/>
  <c r="BA669" i="4"/>
  <c r="AL670" i="4"/>
  <c r="AM670" i="4"/>
  <c r="AN670" i="4"/>
  <c r="AO670" i="4"/>
  <c r="AT670" i="4"/>
  <c r="AX670" i="4"/>
  <c r="AY670" i="4" s="1"/>
  <c r="AZ670" i="4"/>
  <c r="BA670" i="4"/>
  <c r="AL671" i="4"/>
  <c r="AM671" i="4"/>
  <c r="AN671" i="4"/>
  <c r="AO671" i="4"/>
  <c r="AT671" i="4"/>
  <c r="AV671" i="4" s="1"/>
  <c r="AU671" i="4"/>
  <c r="AX671" i="4"/>
  <c r="AZ671" i="4" s="1"/>
  <c r="AY671" i="4"/>
  <c r="AL672" i="4"/>
  <c r="AM672" i="4"/>
  <c r="AN672" i="4"/>
  <c r="AO672" i="4"/>
  <c r="AT672" i="4"/>
  <c r="AX672" i="4"/>
  <c r="BA672" i="4"/>
  <c r="AL673" i="4"/>
  <c r="AM673" i="4"/>
  <c r="AN673" i="4"/>
  <c r="AO673" i="4"/>
  <c r="AT673" i="4"/>
  <c r="AU673" i="4"/>
  <c r="AX673" i="4"/>
  <c r="BA673" i="4"/>
  <c r="AL674" i="4"/>
  <c r="AM674" i="4"/>
  <c r="AN674" i="4"/>
  <c r="AO674" i="4"/>
  <c r="AT674" i="4"/>
  <c r="AX674" i="4"/>
  <c r="AY674" i="4" s="1"/>
  <c r="AL675" i="4"/>
  <c r="AM675" i="4"/>
  <c r="AN675" i="4"/>
  <c r="AO675" i="4"/>
  <c r="AT675" i="4"/>
  <c r="AV675" i="4" s="1"/>
  <c r="AW675" i="4"/>
  <c r="AX675" i="4"/>
  <c r="AZ675" i="4" s="1"/>
  <c r="AL676" i="4"/>
  <c r="AM676" i="4"/>
  <c r="AN676" i="4"/>
  <c r="AO676" i="4"/>
  <c r="AT676" i="4"/>
  <c r="AV676" i="4" s="1"/>
  <c r="AX676" i="4"/>
  <c r="AY676" i="4"/>
  <c r="AZ676" i="4"/>
  <c r="BA676" i="4"/>
  <c r="AL677" i="4"/>
  <c r="AM677" i="4"/>
  <c r="AN677" i="4"/>
  <c r="AO677" i="4"/>
  <c r="AT677" i="4"/>
  <c r="AU677" i="4" s="1"/>
  <c r="AX677" i="4"/>
  <c r="AY677" i="4"/>
  <c r="AZ677" i="4"/>
  <c r="BA677" i="4"/>
  <c r="AL678" i="4"/>
  <c r="AM678" i="4"/>
  <c r="AN678" i="4"/>
  <c r="AO678" i="4"/>
  <c r="AT678" i="4"/>
  <c r="AX678" i="4"/>
  <c r="BA678" i="4" s="1"/>
  <c r="AY678" i="4"/>
  <c r="AZ678" i="4"/>
  <c r="AL679" i="4"/>
  <c r="AM679" i="4"/>
  <c r="AN679" i="4"/>
  <c r="AO679" i="4"/>
  <c r="AT679" i="4"/>
  <c r="AU679" i="4" s="1"/>
  <c r="AV679" i="4"/>
  <c r="AW679" i="4"/>
  <c r="AX679" i="4"/>
  <c r="AY679" i="4"/>
  <c r="AZ679" i="4"/>
  <c r="BA679" i="4"/>
  <c r="AL680" i="4"/>
  <c r="AM680" i="4"/>
  <c r="AN680" i="4"/>
  <c r="AO680" i="4"/>
  <c r="AT680" i="4"/>
  <c r="AW680" i="4" s="1"/>
  <c r="AX680" i="4"/>
  <c r="AZ680" i="4" s="1"/>
  <c r="AY680" i="4"/>
  <c r="AL681" i="4"/>
  <c r="AM681" i="4"/>
  <c r="AN681" i="4"/>
  <c r="AO681" i="4"/>
  <c r="AT681" i="4"/>
  <c r="AW681" i="4" s="1"/>
  <c r="AU681" i="4"/>
  <c r="AV681" i="4"/>
  <c r="AX681" i="4"/>
  <c r="BA681" i="4" s="1"/>
  <c r="AL682" i="4"/>
  <c r="AM682" i="4"/>
  <c r="AN682" i="4"/>
  <c r="AO682" i="4"/>
  <c r="AT682" i="4"/>
  <c r="AU682" i="4" s="1"/>
  <c r="AW682" i="4"/>
  <c r="AX682" i="4"/>
  <c r="BA682" i="4"/>
  <c r="AL683" i="4"/>
  <c r="AM683" i="4"/>
  <c r="AN683" i="4"/>
  <c r="AO683" i="4"/>
  <c r="AT683" i="4"/>
  <c r="AV683" i="4" s="1"/>
  <c r="AU683" i="4"/>
  <c r="AX683" i="4"/>
  <c r="AY683" i="4" s="1"/>
  <c r="BA683" i="4"/>
  <c r="AL684" i="4"/>
  <c r="AM684" i="4"/>
  <c r="AN684" i="4"/>
  <c r="AO684" i="4"/>
  <c r="AT684" i="4"/>
  <c r="AX684" i="4"/>
  <c r="AZ684" i="4" s="1"/>
  <c r="AL685" i="4"/>
  <c r="AM685" i="4"/>
  <c r="AN685" i="4"/>
  <c r="AO685" i="4"/>
  <c r="AT685" i="4"/>
  <c r="AX685" i="4"/>
  <c r="AZ685" i="4" s="1"/>
  <c r="BA685" i="4"/>
  <c r="AL686" i="4"/>
  <c r="AM686" i="4"/>
  <c r="AN686" i="4"/>
  <c r="AO686" i="4"/>
  <c r="AT686" i="4"/>
  <c r="AX686" i="4"/>
  <c r="BA686" i="4" s="1"/>
  <c r="AL687" i="4"/>
  <c r="AM687" i="4"/>
  <c r="AN687" i="4"/>
  <c r="AO687" i="4"/>
  <c r="AT687" i="4"/>
  <c r="AW687" i="4" s="1"/>
  <c r="AU687" i="4"/>
  <c r="AV687" i="4"/>
  <c r="AX687" i="4"/>
  <c r="AY687" i="4" s="1"/>
  <c r="AZ687" i="4"/>
  <c r="AL688" i="4"/>
  <c r="AM688" i="4"/>
  <c r="AN688" i="4"/>
  <c r="AO688" i="4"/>
  <c r="AT688" i="4"/>
  <c r="AU688" i="4" s="1"/>
  <c r="AW688" i="4"/>
  <c r="AX688" i="4"/>
  <c r="AY688" i="4" s="1"/>
  <c r="AZ688" i="4"/>
  <c r="BA688" i="4"/>
  <c r="AL689" i="4"/>
  <c r="AM689" i="4"/>
  <c r="AN689" i="4"/>
  <c r="AO689" i="4"/>
  <c r="AT689" i="4"/>
  <c r="AU689" i="4"/>
  <c r="AV689" i="4"/>
  <c r="AW689" i="4"/>
  <c r="AX689" i="4"/>
  <c r="AY689" i="4"/>
  <c r="AZ689" i="4"/>
  <c r="BA689" i="4"/>
  <c r="AL690" i="4"/>
  <c r="AM690" i="4"/>
  <c r="AN690" i="4"/>
  <c r="AO690" i="4"/>
  <c r="AT690" i="4"/>
  <c r="AX690" i="4"/>
  <c r="AZ690" i="4" s="1"/>
  <c r="BA690" i="4"/>
  <c r="AL691" i="4"/>
  <c r="AM691" i="4"/>
  <c r="AN691" i="4"/>
  <c r="AO691" i="4"/>
  <c r="AT691" i="4"/>
  <c r="AV691" i="4" s="1"/>
  <c r="AU691" i="4"/>
  <c r="AX691" i="4"/>
  <c r="AY691" i="4" s="1"/>
  <c r="BA691" i="4"/>
  <c r="AL692" i="4"/>
  <c r="AM692" i="4"/>
  <c r="AN692" i="4"/>
  <c r="AO692" i="4"/>
  <c r="AT692" i="4"/>
  <c r="AX692" i="4"/>
  <c r="BA692" i="4"/>
  <c r="AL693" i="4"/>
  <c r="AM693" i="4"/>
  <c r="AN693" i="4"/>
  <c r="AO693" i="4"/>
  <c r="AT693" i="4"/>
  <c r="AU693" i="4" s="1"/>
  <c r="AX693" i="4"/>
  <c r="BA693" i="4" s="1"/>
  <c r="AL694" i="4"/>
  <c r="AM694" i="4"/>
  <c r="AN694" i="4"/>
  <c r="AO694" i="4"/>
  <c r="AT694" i="4"/>
  <c r="AW694" i="4" s="1"/>
  <c r="AU694" i="4"/>
  <c r="AV694" i="4"/>
  <c r="AX694" i="4"/>
  <c r="AY694" i="4" s="1"/>
  <c r="AL695" i="4"/>
  <c r="AM695" i="4"/>
  <c r="AN695" i="4"/>
  <c r="AO695" i="4"/>
  <c r="AT695" i="4"/>
  <c r="AX695" i="4"/>
  <c r="AZ695" i="4" s="1"/>
  <c r="AL696" i="4"/>
  <c r="AM696" i="4"/>
  <c r="AN696" i="4"/>
  <c r="AO696" i="4"/>
  <c r="AT696" i="4"/>
  <c r="AW696" i="4" s="1"/>
  <c r="AX696" i="4"/>
  <c r="BA696" i="4" s="1"/>
  <c r="AL697" i="4"/>
  <c r="AM697" i="4"/>
  <c r="AN697" i="4"/>
  <c r="AO697" i="4"/>
  <c r="AT697" i="4"/>
  <c r="AU697" i="4"/>
  <c r="AV697" i="4"/>
  <c r="AW697" i="4"/>
  <c r="AX697" i="4"/>
  <c r="BA697" i="4" s="1"/>
  <c r="AZ697" i="4"/>
  <c r="AL698" i="4"/>
  <c r="AM698" i="4"/>
  <c r="AN698" i="4"/>
  <c r="AO698" i="4"/>
  <c r="AT698" i="4"/>
  <c r="AU698" i="4" s="1"/>
  <c r="AW698" i="4"/>
  <c r="AX698" i="4"/>
  <c r="AY698" i="4"/>
  <c r="AZ698" i="4"/>
  <c r="BA698" i="4"/>
  <c r="AL699" i="4"/>
  <c r="AM699" i="4"/>
  <c r="AN699" i="4"/>
  <c r="AO699" i="4"/>
  <c r="AT699" i="4"/>
  <c r="AX699" i="4"/>
  <c r="BA699" i="4" s="1"/>
  <c r="AL700" i="4"/>
  <c r="AM700" i="4"/>
  <c r="AN700" i="4"/>
  <c r="AO700" i="4"/>
  <c r="AT700" i="4"/>
  <c r="AX700" i="4"/>
  <c r="AZ700" i="4" s="1"/>
  <c r="AY700" i="4"/>
  <c r="AL701" i="4"/>
  <c r="AM701" i="4"/>
  <c r="AN701" i="4"/>
  <c r="AO701" i="4"/>
  <c r="AT701" i="4"/>
  <c r="AU701" i="4" s="1"/>
  <c r="AX701" i="4"/>
  <c r="BA701" i="4" s="1"/>
  <c r="AY701" i="4"/>
  <c r="AZ701" i="4"/>
  <c r="AL702" i="4"/>
  <c r="AM702" i="4"/>
  <c r="AN702" i="4"/>
  <c r="AO702" i="4"/>
  <c r="AT702" i="4"/>
  <c r="AU702" i="4" s="1"/>
  <c r="AX702" i="4"/>
  <c r="AZ702" i="4" s="1"/>
  <c r="AY702" i="4"/>
  <c r="BA702" i="4"/>
  <c r="AL703" i="4"/>
  <c r="AM703" i="4"/>
  <c r="AN703" i="4"/>
  <c r="AO703" i="4"/>
  <c r="AT703" i="4"/>
  <c r="AX703" i="4"/>
  <c r="AY703" i="4" s="1"/>
  <c r="BA703" i="4"/>
  <c r="AL704" i="4"/>
  <c r="AM704" i="4"/>
  <c r="AN704" i="4"/>
  <c r="AO704" i="4"/>
  <c r="AT704" i="4"/>
  <c r="AU704" i="4"/>
  <c r="AV704" i="4"/>
  <c r="AW704" i="4"/>
  <c r="AX704" i="4"/>
  <c r="BA704" i="4" s="1"/>
  <c r="AY704" i="4"/>
  <c r="AZ704" i="4"/>
  <c r="AL705" i="4"/>
  <c r="AM705" i="4"/>
  <c r="AN705" i="4"/>
  <c r="AO705" i="4"/>
  <c r="AT705" i="4"/>
  <c r="AU705" i="4" s="1"/>
  <c r="AW705" i="4"/>
  <c r="AX705" i="4"/>
  <c r="AY705" i="4"/>
  <c r="AZ705" i="4"/>
  <c r="BA705" i="4"/>
  <c r="AL706" i="4"/>
  <c r="AM706" i="4"/>
  <c r="AN706" i="4"/>
  <c r="AO706" i="4"/>
  <c r="AT706" i="4"/>
  <c r="AU706" i="4" s="1"/>
  <c r="AW706" i="4"/>
  <c r="AX706" i="4"/>
  <c r="AY706" i="4" s="1"/>
  <c r="AZ706" i="4"/>
  <c r="BA706" i="4"/>
  <c r="AL707" i="4"/>
  <c r="AM707" i="4"/>
  <c r="AN707" i="4"/>
  <c r="AO707" i="4"/>
  <c r="AT707" i="4"/>
  <c r="AV707" i="4" s="1"/>
  <c r="AU707" i="4"/>
  <c r="AX707" i="4"/>
  <c r="BA707" i="4" s="1"/>
  <c r="AY707" i="4"/>
  <c r="AZ707" i="4"/>
  <c r="AL708" i="4"/>
  <c r="AM708" i="4"/>
  <c r="AN708" i="4"/>
  <c r="AO708" i="4"/>
  <c r="AT708" i="4"/>
  <c r="AX708" i="4"/>
  <c r="BA708" i="4" s="1"/>
  <c r="AL709" i="4"/>
  <c r="AM709" i="4"/>
  <c r="AN709" i="4"/>
  <c r="AO709" i="4"/>
  <c r="AT709" i="4"/>
  <c r="AU709" i="4" s="1"/>
  <c r="AX709" i="4"/>
  <c r="AY709" i="4"/>
  <c r="AZ709" i="4"/>
  <c r="BA709" i="4"/>
  <c r="AL710" i="4"/>
  <c r="AM710" i="4"/>
  <c r="AN710" i="4"/>
  <c r="AO710" i="4"/>
  <c r="AT710" i="4"/>
  <c r="AX710" i="4"/>
  <c r="AZ710" i="4" s="1"/>
  <c r="AY710" i="4"/>
  <c r="AL711" i="4"/>
  <c r="AM711" i="4"/>
  <c r="AN711" i="4"/>
  <c r="AO711" i="4"/>
  <c r="AT711" i="4"/>
  <c r="AU711" i="4" s="1"/>
  <c r="AX711" i="4"/>
  <c r="BA711" i="4" s="1"/>
  <c r="AZ711" i="4"/>
  <c r="AL712" i="4"/>
  <c r="AM712" i="4"/>
  <c r="AN712" i="4"/>
  <c r="AO712" i="4"/>
  <c r="AT712" i="4"/>
  <c r="AV712" i="4" s="1"/>
  <c r="AU712" i="4"/>
  <c r="AW712" i="4"/>
  <c r="AX712" i="4"/>
  <c r="AY712" i="4" s="1"/>
  <c r="AZ712" i="4"/>
  <c r="AL713" i="4"/>
  <c r="AM713" i="4"/>
  <c r="AN713" i="4"/>
  <c r="AO713" i="4"/>
  <c r="AT713" i="4"/>
  <c r="AU713" i="4" s="1"/>
  <c r="AW713" i="4"/>
  <c r="AX713" i="4"/>
  <c r="AY713" i="4"/>
  <c r="AZ713" i="4"/>
  <c r="BA713" i="4"/>
  <c r="AL714" i="4"/>
  <c r="AM714" i="4"/>
  <c r="AN714" i="4"/>
  <c r="AO714" i="4"/>
  <c r="AT714" i="4"/>
  <c r="AU714" i="4" s="1"/>
  <c r="AW714" i="4"/>
  <c r="AX714" i="4"/>
  <c r="AY714" i="4" s="1"/>
  <c r="AZ714" i="4"/>
  <c r="BA714" i="4"/>
  <c r="AL715" i="4"/>
  <c r="AM715" i="4"/>
  <c r="AN715" i="4"/>
  <c r="AO715" i="4"/>
  <c r="AT715" i="4"/>
  <c r="AV715" i="4" s="1"/>
  <c r="AU715" i="4"/>
  <c r="AX715" i="4"/>
  <c r="AY715" i="4" s="1"/>
  <c r="AZ715" i="4"/>
  <c r="AL716" i="4"/>
  <c r="AM716" i="4"/>
  <c r="AN716" i="4"/>
  <c r="AO716" i="4"/>
  <c r="AT716" i="4"/>
  <c r="AX716" i="4"/>
  <c r="BA716" i="4" s="1"/>
  <c r="AZ716" i="4"/>
  <c r="AL717" i="4"/>
  <c r="AM717" i="4"/>
  <c r="AN717" i="4"/>
  <c r="AO717" i="4"/>
  <c r="AT717" i="4"/>
  <c r="AX717" i="4"/>
  <c r="AY717" i="4" s="1"/>
  <c r="AL718" i="4"/>
  <c r="AM718" i="4"/>
  <c r="AN718" i="4"/>
  <c r="AO718" i="4"/>
  <c r="AT718" i="4"/>
  <c r="AW718" i="4" s="1"/>
  <c r="AV718" i="4"/>
  <c r="AX718" i="4"/>
  <c r="AY718" i="4"/>
  <c r="AZ718" i="4"/>
  <c r="BA718" i="4"/>
  <c r="AL719" i="4"/>
  <c r="AM719" i="4"/>
  <c r="AN719" i="4"/>
  <c r="AO719" i="4"/>
  <c r="AT719" i="4"/>
  <c r="AW719" i="4" s="1"/>
  <c r="AU719" i="4"/>
  <c r="AX719" i="4"/>
  <c r="AY719" i="4"/>
  <c r="AZ719" i="4"/>
  <c r="BA719" i="4"/>
  <c r="AL720" i="4"/>
  <c r="AM720" i="4"/>
  <c r="AN720" i="4"/>
  <c r="AO720" i="4"/>
  <c r="AT720" i="4"/>
  <c r="AU720" i="4" s="1"/>
  <c r="AW720" i="4"/>
  <c r="AX720" i="4"/>
  <c r="AY720" i="4"/>
  <c r="AZ720" i="4"/>
  <c r="BA720" i="4"/>
  <c r="AL721" i="4"/>
  <c r="AM721" i="4"/>
  <c r="AN721" i="4"/>
  <c r="AO721" i="4"/>
  <c r="AT721" i="4"/>
  <c r="AU721" i="4" s="1"/>
  <c r="AX721" i="4"/>
  <c r="AY721" i="4" s="1"/>
  <c r="BA721" i="4"/>
  <c r="AL722" i="4"/>
  <c r="AM722" i="4"/>
  <c r="AN722" i="4"/>
  <c r="AO722" i="4"/>
  <c r="AT722" i="4"/>
  <c r="AU722" i="4" s="1"/>
  <c r="AW722" i="4"/>
  <c r="AX722" i="4"/>
  <c r="BA722" i="4" s="1"/>
  <c r="AZ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s="1"/>
  <c r="BA725" i="4"/>
  <c r="AL726" i="4"/>
  <c r="AM726" i="4"/>
  <c r="AN726" i="4"/>
  <c r="AO726" i="4"/>
  <c r="AT726" i="4"/>
  <c r="AX726" i="4"/>
  <c r="BA726" i="4" s="1"/>
  <c r="AY726" i="4"/>
  <c r="AZ726" i="4"/>
  <c r="AL727" i="4"/>
  <c r="AM727" i="4"/>
  <c r="AN727" i="4"/>
  <c r="AO727" i="4"/>
  <c r="AT727" i="4"/>
  <c r="AX727" i="4"/>
  <c r="AY727" i="4"/>
  <c r="AZ727" i="4"/>
  <c r="BA727" i="4"/>
  <c r="AL728" i="4"/>
  <c r="AM728" i="4"/>
  <c r="AN728" i="4"/>
  <c r="AO728" i="4"/>
  <c r="AT728" i="4"/>
  <c r="AX728" i="4"/>
  <c r="AY728" i="4" s="1"/>
  <c r="AZ728" i="4"/>
  <c r="AL729" i="4"/>
  <c r="AM729" i="4"/>
  <c r="AN729" i="4"/>
  <c r="AO729" i="4"/>
  <c r="AT729" i="4"/>
  <c r="AX729" i="4"/>
  <c r="BA729" i="4" s="1"/>
  <c r="AZ729" i="4"/>
  <c r="AL730" i="4"/>
  <c r="AM730" i="4"/>
  <c r="AN730" i="4"/>
  <c r="AO730" i="4"/>
  <c r="AT730" i="4"/>
  <c r="AX730" i="4"/>
  <c r="AY730" i="4" s="1"/>
  <c r="AL731" i="4"/>
  <c r="AM731" i="4"/>
  <c r="AN731" i="4"/>
  <c r="AO731" i="4"/>
  <c r="AT731" i="4"/>
  <c r="AX731" i="4"/>
  <c r="AY731" i="4" s="1"/>
  <c r="AL732" i="4"/>
  <c r="AM732" i="4"/>
  <c r="AN732" i="4"/>
  <c r="AO732" i="4"/>
  <c r="AT732" i="4"/>
  <c r="AX732" i="4"/>
  <c r="AZ732" i="4" s="1"/>
  <c r="AY732" i="4"/>
  <c r="AL733" i="4"/>
  <c r="AM733" i="4"/>
  <c r="AN733" i="4"/>
  <c r="AO733" i="4"/>
  <c r="AT733" i="4"/>
  <c r="AX733" i="4"/>
  <c r="AY733" i="4"/>
  <c r="AZ733" i="4"/>
  <c r="BA733" i="4"/>
  <c r="AL734" i="4"/>
  <c r="AM734" i="4"/>
  <c r="AN734" i="4"/>
  <c r="AO734" i="4"/>
  <c r="AT734" i="4"/>
  <c r="AX734" i="4"/>
  <c r="AY734" i="4" s="1"/>
  <c r="AZ734" i="4"/>
  <c r="BA734" i="4"/>
  <c r="AL735" i="4"/>
  <c r="AM735" i="4"/>
  <c r="AN735" i="4"/>
  <c r="AO735" i="4"/>
  <c r="AT735" i="4"/>
  <c r="AX735" i="4"/>
  <c r="AY735" i="4" s="1"/>
  <c r="BA735" i="4"/>
  <c r="AL736" i="4"/>
  <c r="AM736" i="4"/>
  <c r="AN736" i="4"/>
  <c r="AO736" i="4"/>
  <c r="AT736" i="4"/>
  <c r="AX736" i="4"/>
  <c r="AY736" i="4" s="1"/>
  <c r="BA736" i="4"/>
  <c r="AL737" i="4"/>
  <c r="AM737" i="4"/>
  <c r="AN737" i="4"/>
  <c r="AO737" i="4"/>
  <c r="AT737" i="4"/>
  <c r="AX737" i="4"/>
  <c r="AZ737" i="4" s="1"/>
  <c r="AY737" i="4"/>
  <c r="AL738" i="4"/>
  <c r="AM738" i="4"/>
  <c r="AN738" i="4"/>
  <c r="AO738" i="4"/>
  <c r="AT738" i="4"/>
  <c r="AX738" i="4"/>
  <c r="AZ738" i="4" s="1"/>
  <c r="AY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s="1"/>
  <c r="BA741" i="4"/>
  <c r="AL742" i="4"/>
  <c r="AM742" i="4"/>
  <c r="AN742" i="4"/>
  <c r="AO742" i="4"/>
  <c r="AT742" i="4"/>
  <c r="AX742" i="4"/>
  <c r="BA742" i="4" s="1"/>
  <c r="AY742" i="4"/>
  <c r="AZ742" i="4"/>
  <c r="AL743" i="4"/>
  <c r="AM743" i="4"/>
  <c r="AN743" i="4"/>
  <c r="AO743" i="4"/>
  <c r="AT743" i="4"/>
  <c r="AX743" i="4"/>
  <c r="AY743" i="4"/>
  <c r="AZ743" i="4"/>
  <c r="BA743" i="4"/>
  <c r="AL744" i="4"/>
  <c r="AM744" i="4"/>
  <c r="AN744" i="4"/>
  <c r="AO744" i="4"/>
  <c r="AT744" i="4"/>
  <c r="AX744" i="4"/>
  <c r="AY744" i="4" s="1"/>
  <c r="AZ744" i="4"/>
  <c r="AL745" i="4"/>
  <c r="AM745" i="4"/>
  <c r="AN745" i="4"/>
  <c r="AO745" i="4"/>
  <c r="AT745" i="4"/>
  <c r="AX745" i="4"/>
  <c r="BA745" i="4" s="1"/>
  <c r="AZ745" i="4"/>
  <c r="AL746" i="4"/>
  <c r="AM746" i="4"/>
  <c r="AN746" i="4"/>
  <c r="AO746" i="4"/>
  <c r="AT746" i="4"/>
  <c r="AX746" i="4"/>
  <c r="AY746" i="4" s="1"/>
  <c r="AL747" i="4"/>
  <c r="AM747" i="4"/>
  <c r="AN747" i="4"/>
  <c r="AO747" i="4"/>
  <c r="AT747" i="4"/>
  <c r="AX747" i="4"/>
  <c r="AY747" i="4" s="1"/>
  <c r="AL748" i="4"/>
  <c r="AM748" i="4"/>
  <c r="AN748" i="4"/>
  <c r="AO748" i="4"/>
  <c r="AT748" i="4"/>
  <c r="AX748" i="4"/>
  <c r="AZ748" i="4" s="1"/>
  <c r="AY748" i="4"/>
  <c r="AL749" i="4"/>
  <c r="AM749" i="4"/>
  <c r="AN749" i="4"/>
  <c r="AO749" i="4"/>
  <c r="AT749" i="4"/>
  <c r="AX749" i="4"/>
  <c r="AY749" i="4"/>
  <c r="AZ749" i="4"/>
  <c r="BA749" i="4"/>
  <c r="AL750" i="4"/>
  <c r="AM750" i="4"/>
  <c r="AN750" i="4"/>
  <c r="AO750" i="4"/>
  <c r="AT750" i="4"/>
  <c r="AX750" i="4"/>
  <c r="AY750" i="4" s="1"/>
  <c r="AZ750" i="4"/>
  <c r="BA750" i="4"/>
  <c r="AL751" i="4"/>
  <c r="AM751" i="4"/>
  <c r="AN751" i="4"/>
  <c r="AO751" i="4"/>
  <c r="AT751" i="4"/>
  <c r="AX751" i="4"/>
  <c r="AY751" i="4" s="1"/>
  <c r="BA751" i="4"/>
  <c r="AL752" i="4"/>
  <c r="AM752" i="4"/>
  <c r="AN752" i="4"/>
  <c r="AO752" i="4"/>
  <c r="AT752" i="4"/>
  <c r="AX752" i="4"/>
  <c r="AY752" i="4" s="1"/>
  <c r="BA752" i="4"/>
  <c r="AL753" i="4"/>
  <c r="AM753" i="4"/>
  <c r="AN753" i="4"/>
  <c r="AO753" i="4"/>
  <c r="AT753" i="4"/>
  <c r="AX753" i="4"/>
  <c r="AZ753" i="4" s="1"/>
  <c r="AY753" i="4"/>
  <c r="AL754" i="4"/>
  <c r="AM754" i="4"/>
  <c r="AN754" i="4"/>
  <c r="AO754" i="4"/>
  <c r="AT754" i="4"/>
  <c r="AX754" i="4"/>
  <c r="AZ754" i="4" s="1"/>
  <c r="AY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s="1"/>
  <c r="BA757" i="4"/>
  <c r="AL758" i="4"/>
  <c r="AM758" i="4"/>
  <c r="AN758" i="4"/>
  <c r="AO758" i="4"/>
  <c r="AT758" i="4"/>
  <c r="AX758" i="4"/>
  <c r="BA758" i="4" s="1"/>
  <c r="AY758" i="4"/>
  <c r="AZ758" i="4"/>
  <c r="AL759" i="4"/>
  <c r="AM759" i="4"/>
  <c r="AN759" i="4"/>
  <c r="AO759" i="4"/>
  <c r="AT759" i="4"/>
  <c r="AX759" i="4"/>
  <c r="AY759" i="4"/>
  <c r="AZ759" i="4"/>
  <c r="BA759" i="4"/>
  <c r="AL760" i="4"/>
  <c r="AM760" i="4"/>
  <c r="AN760" i="4"/>
  <c r="AO760" i="4"/>
  <c r="AT760" i="4"/>
  <c r="AX760" i="4"/>
  <c r="AY760" i="4" s="1"/>
  <c r="AZ760" i="4"/>
  <c r="AL761" i="4"/>
  <c r="AM761" i="4"/>
  <c r="AN761" i="4"/>
  <c r="AO761" i="4"/>
  <c r="AT761" i="4"/>
  <c r="AX761" i="4"/>
  <c r="BA761" i="4" s="1"/>
  <c r="AZ761" i="4"/>
  <c r="AL762" i="4"/>
  <c r="AM762" i="4"/>
  <c r="AN762" i="4"/>
  <c r="AO762" i="4"/>
  <c r="AT762" i="4"/>
  <c r="AX762" i="4"/>
  <c r="AY762" i="4" s="1"/>
  <c r="AL763" i="4"/>
  <c r="AM763" i="4"/>
  <c r="AN763" i="4"/>
  <c r="AO763" i="4"/>
  <c r="AT763" i="4"/>
  <c r="AX763" i="4"/>
  <c r="AY763" i="4" s="1"/>
  <c r="AL764" i="4"/>
  <c r="AM764" i="4"/>
  <c r="AN764" i="4"/>
  <c r="AO764" i="4"/>
  <c r="AT764" i="4"/>
  <c r="AX764" i="4"/>
  <c r="AZ764" i="4" s="1"/>
  <c r="AY764" i="4"/>
  <c r="AL765" i="4"/>
  <c r="AM765" i="4"/>
  <c r="AN765" i="4"/>
  <c r="AO765" i="4"/>
  <c r="AT765" i="4"/>
  <c r="AX765" i="4"/>
  <c r="AY765" i="4"/>
  <c r="AZ765" i="4"/>
  <c r="BA765" i="4"/>
  <c r="AL766" i="4"/>
  <c r="AM766" i="4"/>
  <c r="AN766" i="4"/>
  <c r="AO766" i="4"/>
  <c r="AT766" i="4"/>
  <c r="AX766" i="4"/>
  <c r="AY766" i="4" s="1"/>
  <c r="AZ766" i="4"/>
  <c r="BA766" i="4"/>
  <c r="AL767" i="4"/>
  <c r="AM767" i="4"/>
  <c r="AN767" i="4"/>
  <c r="AO767" i="4"/>
  <c r="AT767" i="4"/>
  <c r="AX767" i="4"/>
  <c r="AY767" i="4" s="1"/>
  <c r="BA767" i="4"/>
  <c r="AL768" i="4"/>
  <c r="AM768" i="4"/>
  <c r="AN768" i="4"/>
  <c r="AO768" i="4"/>
  <c r="AT768" i="4"/>
  <c r="AX768" i="4"/>
  <c r="AY768" i="4" s="1"/>
  <c r="BA768" i="4"/>
  <c r="AL769" i="4"/>
  <c r="AM769" i="4"/>
  <c r="AN769" i="4"/>
  <c r="AO769" i="4"/>
  <c r="AT769" i="4"/>
  <c r="AX769" i="4"/>
  <c r="AZ769" i="4" s="1"/>
  <c r="AY769" i="4"/>
  <c r="AL770" i="4"/>
  <c r="AM770" i="4"/>
  <c r="AN770" i="4"/>
  <c r="AO770" i="4"/>
  <c r="AT770" i="4"/>
  <c r="AX770" i="4"/>
  <c r="AZ770" i="4" s="1"/>
  <c r="AY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s="1"/>
  <c r="BA773" i="4"/>
  <c r="AL774" i="4"/>
  <c r="AM774" i="4"/>
  <c r="AN774" i="4"/>
  <c r="AO774" i="4"/>
  <c r="AT774" i="4"/>
  <c r="AX774" i="4"/>
  <c r="BA774" i="4" s="1"/>
  <c r="AY774" i="4"/>
  <c r="AZ774" i="4"/>
  <c r="AL775" i="4"/>
  <c r="AM775" i="4"/>
  <c r="AN775" i="4"/>
  <c r="AO775" i="4"/>
  <c r="AT775" i="4"/>
  <c r="AX775" i="4"/>
  <c r="AY775" i="4"/>
  <c r="AZ775" i="4"/>
  <c r="BA775" i="4"/>
  <c r="AL776" i="4"/>
  <c r="AM776" i="4"/>
  <c r="AN776" i="4"/>
  <c r="AO776" i="4"/>
  <c r="AT776" i="4"/>
  <c r="AX776" i="4"/>
  <c r="AY776" i="4" s="1"/>
  <c r="AZ776" i="4"/>
  <c r="AL777" i="4"/>
  <c r="AM777" i="4"/>
  <c r="AN777" i="4"/>
  <c r="AO777" i="4"/>
  <c r="AT777" i="4"/>
  <c r="AX777" i="4"/>
  <c r="BA777" i="4" s="1"/>
  <c r="AZ777" i="4"/>
  <c r="AL778" i="4"/>
  <c r="AM778" i="4"/>
  <c r="AN778" i="4"/>
  <c r="AO778" i="4"/>
  <c r="AT778" i="4"/>
  <c r="AX778" i="4"/>
  <c r="AY778" i="4" s="1"/>
  <c r="AL779" i="4"/>
  <c r="AM779" i="4"/>
  <c r="AN779" i="4"/>
  <c r="AO779" i="4"/>
  <c r="AT779" i="4"/>
  <c r="AX779" i="4"/>
  <c r="AY779" i="4" s="1"/>
  <c r="AL780" i="4"/>
  <c r="AM780" i="4"/>
  <c r="AN780" i="4"/>
  <c r="AO780" i="4"/>
  <c r="AT780" i="4"/>
  <c r="AX780" i="4"/>
  <c r="AZ780" i="4" s="1"/>
  <c r="AY780" i="4"/>
  <c r="AL781" i="4"/>
  <c r="AM781" i="4"/>
  <c r="AN781" i="4"/>
  <c r="AO781" i="4"/>
  <c r="AT781" i="4"/>
  <c r="AX781" i="4"/>
  <c r="AY781" i="4"/>
  <c r="AZ781" i="4"/>
  <c r="BA781" i="4"/>
  <c r="AL782" i="4"/>
  <c r="AM782" i="4"/>
  <c r="AN782" i="4"/>
  <c r="AO782" i="4"/>
  <c r="AT782" i="4"/>
  <c r="AX782" i="4"/>
  <c r="AY782" i="4" s="1"/>
  <c r="AZ782" i="4"/>
  <c r="BA782" i="4"/>
  <c r="AL783" i="4"/>
  <c r="AM783" i="4"/>
  <c r="AN783" i="4"/>
  <c r="AO783" i="4"/>
  <c r="AT783" i="4"/>
  <c r="AX783" i="4"/>
  <c r="AY783" i="4" s="1"/>
  <c r="BA783" i="4"/>
  <c r="AL784" i="4"/>
  <c r="AM784" i="4"/>
  <c r="AN784" i="4"/>
  <c r="AO784" i="4"/>
  <c r="AT784" i="4"/>
  <c r="AX784" i="4"/>
  <c r="AY784" i="4" s="1"/>
  <c r="BA784" i="4"/>
  <c r="AL785" i="4"/>
  <c r="AM785" i="4"/>
  <c r="AN785" i="4"/>
  <c r="AO785" i="4"/>
  <c r="AT785" i="4"/>
  <c r="AX785" i="4"/>
  <c r="AZ785" i="4" s="1"/>
  <c r="AY785" i="4"/>
  <c r="AL786" i="4"/>
  <c r="AM786" i="4"/>
  <c r="AN786" i="4"/>
  <c r="AO786" i="4"/>
  <c r="AT786" i="4"/>
  <c r="AX786" i="4"/>
  <c r="AZ786" i="4" s="1"/>
  <c r="AY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s="1"/>
  <c r="BA789" i="4"/>
  <c r="AL790" i="4"/>
  <c r="AM790" i="4"/>
  <c r="AN790" i="4"/>
  <c r="AO790" i="4"/>
  <c r="AT790" i="4"/>
  <c r="AX790" i="4"/>
  <c r="BA790" i="4" s="1"/>
  <c r="AY790" i="4"/>
  <c r="AZ790" i="4"/>
  <c r="AL791" i="4"/>
  <c r="AM791" i="4"/>
  <c r="AN791" i="4"/>
  <c r="AO791" i="4"/>
  <c r="AT791" i="4"/>
  <c r="AX791" i="4"/>
  <c r="AY791" i="4"/>
  <c r="AZ791" i="4"/>
  <c r="BA791" i="4"/>
  <c r="AL792" i="4"/>
  <c r="AM792" i="4"/>
  <c r="AN792" i="4"/>
  <c r="AO792" i="4"/>
  <c r="AT792" i="4"/>
  <c r="AX792" i="4"/>
  <c r="AY792" i="4" s="1"/>
  <c r="AZ792" i="4"/>
  <c r="AL793" i="4"/>
  <c r="AM793" i="4"/>
  <c r="AN793" i="4"/>
  <c r="AO793" i="4"/>
  <c r="AT793" i="4"/>
  <c r="AX793" i="4"/>
  <c r="BA793" i="4" s="1"/>
  <c r="AZ793" i="4"/>
  <c r="AL794" i="4"/>
  <c r="AM794" i="4"/>
  <c r="AN794" i="4"/>
  <c r="AO794" i="4"/>
  <c r="AT794" i="4"/>
  <c r="AX794" i="4"/>
  <c r="AY794" i="4" s="1"/>
  <c r="AL795" i="4"/>
  <c r="AM795" i="4"/>
  <c r="AN795" i="4"/>
  <c r="AO795" i="4"/>
  <c r="AT795" i="4"/>
  <c r="AX795" i="4"/>
  <c r="AY795" i="4" s="1"/>
  <c r="AL796" i="4"/>
  <c r="AM796" i="4"/>
  <c r="AN796" i="4"/>
  <c r="AO796" i="4"/>
  <c r="AT796" i="4"/>
  <c r="AX796" i="4"/>
  <c r="AZ796" i="4" s="1"/>
  <c r="AY796" i="4"/>
  <c r="AL797" i="4"/>
  <c r="AM797" i="4"/>
  <c r="AN797" i="4"/>
  <c r="AO797" i="4"/>
  <c r="AT797" i="4"/>
  <c r="AX797" i="4"/>
  <c r="AY797" i="4"/>
  <c r="AZ797" i="4"/>
  <c r="BA797" i="4"/>
  <c r="AL798" i="4"/>
  <c r="AM798" i="4"/>
  <c r="AN798" i="4"/>
  <c r="AO798" i="4"/>
  <c r="AT798" i="4"/>
  <c r="AX798" i="4"/>
  <c r="AY798" i="4" s="1"/>
  <c r="AZ798" i="4"/>
  <c r="BA798" i="4"/>
  <c r="AL799" i="4"/>
  <c r="AM799" i="4"/>
  <c r="AN799" i="4"/>
  <c r="AO799" i="4"/>
  <c r="AT799" i="4"/>
  <c r="AX799" i="4"/>
  <c r="AY799" i="4" s="1"/>
  <c r="BA799" i="4"/>
  <c r="AL800" i="4"/>
  <c r="AM800" i="4"/>
  <c r="AN800" i="4"/>
  <c r="AO800" i="4"/>
  <c r="AT800" i="4"/>
  <c r="AX800" i="4"/>
  <c r="AY800" i="4" s="1"/>
  <c r="BA800" i="4"/>
  <c r="AL801" i="4"/>
  <c r="AM801" i="4"/>
  <c r="AN801" i="4"/>
  <c r="AO801" i="4"/>
  <c r="AT801" i="4"/>
  <c r="AX801" i="4"/>
  <c r="AZ801" i="4" s="1"/>
  <c r="AY801" i="4"/>
  <c r="AL802" i="4"/>
  <c r="AM802" i="4"/>
  <c r="AN802" i="4"/>
  <c r="AO802" i="4"/>
  <c r="AT802" i="4"/>
  <c r="AX802" i="4"/>
  <c r="AZ802" i="4" s="1"/>
  <c r="AY802" i="4"/>
  <c r="AL803" i="4"/>
  <c r="AM803" i="4"/>
  <c r="AN803" i="4"/>
  <c r="AO803" i="4"/>
  <c r="AT803" i="4"/>
  <c r="AX803" i="4"/>
  <c r="AY803" i="4" s="1"/>
  <c r="AZ803" i="4"/>
  <c r="AL804" i="4"/>
  <c r="AM804" i="4"/>
  <c r="AN804" i="4"/>
  <c r="AO804" i="4"/>
  <c r="AT804" i="4"/>
  <c r="AX804" i="4"/>
  <c r="AY804" i="4"/>
  <c r="AZ804" i="4"/>
  <c r="BA804" i="4"/>
  <c r="AL805" i="4"/>
  <c r="AM805" i="4"/>
  <c r="AN805" i="4"/>
  <c r="AO805" i="4"/>
  <c r="AT805" i="4"/>
  <c r="AX805" i="4"/>
  <c r="AY805" i="4" s="1"/>
  <c r="BA805" i="4"/>
  <c r="AL806" i="4"/>
  <c r="AM806" i="4"/>
  <c r="AN806" i="4"/>
  <c r="AO806" i="4"/>
  <c r="AT806" i="4"/>
  <c r="AX806" i="4"/>
  <c r="BA806" i="4" s="1"/>
  <c r="AY806" i="4"/>
  <c r="AZ806" i="4"/>
  <c r="AL807" i="4"/>
  <c r="AM807" i="4"/>
  <c r="AN807" i="4"/>
  <c r="AO807" i="4"/>
  <c r="AT807" i="4"/>
  <c r="AX807" i="4"/>
  <c r="AY807" i="4"/>
  <c r="AZ807" i="4"/>
  <c r="BA807" i="4"/>
  <c r="AL808" i="4"/>
  <c r="AM808" i="4"/>
  <c r="AN808" i="4"/>
  <c r="AO808" i="4"/>
  <c r="AT808" i="4"/>
  <c r="AX808" i="4"/>
  <c r="AY808" i="4" s="1"/>
  <c r="AZ808" i="4"/>
  <c r="AL809" i="4"/>
  <c r="AM809" i="4"/>
  <c r="AN809" i="4"/>
  <c r="AO809" i="4"/>
  <c r="AT809" i="4"/>
  <c r="AX809" i="4"/>
  <c r="BA809" i="4" s="1"/>
  <c r="AZ809" i="4"/>
  <c r="AL810" i="4"/>
  <c r="AM810" i="4"/>
  <c r="AN810" i="4"/>
  <c r="AO810" i="4"/>
  <c r="AT810" i="4"/>
  <c r="AX810" i="4"/>
  <c r="AY810" i="4" s="1"/>
  <c r="AL811" i="4"/>
  <c r="AM811" i="4"/>
  <c r="AN811" i="4"/>
  <c r="AO811" i="4"/>
  <c r="AT811" i="4"/>
  <c r="AX811" i="4"/>
  <c r="AY811" i="4" s="1"/>
  <c r="AL812" i="4"/>
  <c r="AM812" i="4"/>
  <c r="AN812" i="4"/>
  <c r="AO812" i="4"/>
  <c r="AT812" i="4"/>
  <c r="AX812" i="4"/>
  <c r="AZ812" i="4" s="1"/>
  <c r="AY812" i="4"/>
  <c r="AL813" i="4"/>
  <c r="AM813" i="4"/>
  <c r="AN813" i="4"/>
  <c r="AO813" i="4"/>
  <c r="AT813" i="4"/>
  <c r="AX813" i="4"/>
  <c r="AY813" i="4"/>
  <c r="AZ813" i="4"/>
  <c r="BA813" i="4"/>
  <c r="AL814" i="4"/>
  <c r="AM814" i="4"/>
  <c r="AN814" i="4"/>
  <c r="AO814" i="4"/>
  <c r="AT814" i="4"/>
  <c r="AX814" i="4"/>
  <c r="AY814" i="4" s="1"/>
  <c r="AZ814" i="4"/>
  <c r="BA814" i="4"/>
  <c r="AL815" i="4"/>
  <c r="AM815" i="4"/>
  <c r="AN815" i="4"/>
  <c r="AO815" i="4"/>
  <c r="AT815" i="4"/>
  <c r="AX815" i="4"/>
  <c r="AY815" i="4" s="1"/>
  <c r="BA815" i="4"/>
  <c r="AL816" i="4"/>
  <c r="AM816" i="4"/>
  <c r="AN816" i="4"/>
  <c r="AO816" i="4"/>
  <c r="AT816" i="4"/>
  <c r="AX816" i="4"/>
  <c r="AY816" i="4" s="1"/>
  <c r="BA816" i="4"/>
  <c r="AL817" i="4"/>
  <c r="AM817" i="4"/>
  <c r="AN817" i="4"/>
  <c r="AO817" i="4"/>
  <c r="AT817" i="4"/>
  <c r="AX817" i="4"/>
  <c r="AZ817" i="4" s="1"/>
  <c r="AY817" i="4"/>
  <c r="AL818" i="4"/>
  <c r="AM818" i="4"/>
  <c r="AN818" i="4"/>
  <c r="AO818" i="4"/>
  <c r="AT818" i="4"/>
  <c r="AX818" i="4"/>
  <c r="AZ818" i="4" s="1"/>
  <c r="AY818" i="4"/>
  <c r="AL819" i="4"/>
  <c r="AM819" i="4"/>
  <c r="AN819" i="4"/>
  <c r="AO819" i="4"/>
  <c r="AT819" i="4"/>
  <c r="AX819" i="4"/>
  <c r="AY819" i="4" s="1"/>
  <c r="AZ819" i="4"/>
  <c r="AL820" i="4"/>
  <c r="AM820" i="4"/>
  <c r="AN820" i="4"/>
  <c r="AO820" i="4"/>
  <c r="AT820" i="4"/>
  <c r="AX820" i="4"/>
  <c r="AY820" i="4"/>
  <c r="AZ820" i="4"/>
  <c r="BA820" i="4"/>
  <c r="AL821" i="4"/>
  <c r="AM821" i="4"/>
  <c r="AN821" i="4"/>
  <c r="AO821" i="4"/>
  <c r="AT821" i="4"/>
  <c r="AX821" i="4"/>
  <c r="AY821" i="4" s="1"/>
  <c r="BA821" i="4"/>
  <c r="AL822" i="4"/>
  <c r="AM822" i="4"/>
  <c r="AN822" i="4"/>
  <c r="AO822" i="4"/>
  <c r="AT822" i="4"/>
  <c r="AX822" i="4"/>
  <c r="BA822" i="4" s="1"/>
  <c r="AY822" i="4"/>
  <c r="AZ822" i="4"/>
  <c r="AL823" i="4"/>
  <c r="AM823" i="4"/>
  <c r="AN823" i="4"/>
  <c r="AO823" i="4"/>
  <c r="AT823" i="4"/>
  <c r="AX823" i="4"/>
  <c r="AY823" i="4"/>
  <c r="AZ823" i="4"/>
  <c r="BA823" i="4"/>
  <c r="AL824" i="4"/>
  <c r="AM824" i="4"/>
  <c r="AN824" i="4"/>
  <c r="AO824" i="4"/>
  <c r="AT824" i="4"/>
  <c r="AX824" i="4"/>
  <c r="AY824" i="4" s="1"/>
  <c r="AZ824" i="4"/>
  <c r="AL825" i="4"/>
  <c r="AM825" i="4"/>
  <c r="AN825" i="4"/>
  <c r="AO825" i="4"/>
  <c r="AT825" i="4"/>
  <c r="AX825" i="4"/>
  <c r="BA825" i="4" s="1"/>
  <c r="AZ825" i="4"/>
  <c r="AL826" i="4"/>
  <c r="AM826" i="4"/>
  <c r="AN826" i="4"/>
  <c r="AO826" i="4"/>
  <c r="AT826" i="4"/>
  <c r="AX826" i="4"/>
  <c r="AY826" i="4" s="1"/>
  <c r="AL827" i="4"/>
  <c r="AM827" i="4"/>
  <c r="AN827" i="4"/>
  <c r="AO827" i="4"/>
  <c r="AT827" i="4"/>
  <c r="AX827" i="4"/>
  <c r="AY827" i="4" s="1"/>
  <c r="AL828" i="4"/>
  <c r="AM828" i="4"/>
  <c r="AN828" i="4"/>
  <c r="AO828" i="4"/>
  <c r="AT828" i="4"/>
  <c r="AX828" i="4"/>
  <c r="AZ828" i="4" s="1"/>
  <c r="AY828" i="4"/>
  <c r="AL829" i="4"/>
  <c r="AM829" i="4"/>
  <c r="AN829" i="4"/>
  <c r="AO829" i="4"/>
  <c r="AT829" i="4"/>
  <c r="AX829" i="4"/>
  <c r="AY829" i="4"/>
  <c r="AZ829" i="4"/>
  <c r="BA829" i="4"/>
  <c r="AL830" i="4"/>
  <c r="AM830" i="4"/>
  <c r="AN830" i="4"/>
  <c r="AO830" i="4"/>
  <c r="AT830" i="4"/>
  <c r="AX830" i="4"/>
  <c r="AY830" i="4" s="1"/>
  <c r="AZ830" i="4"/>
  <c r="BA830" i="4"/>
  <c r="AL831" i="4"/>
  <c r="AM831" i="4"/>
  <c r="AN831" i="4"/>
  <c r="AO831" i="4"/>
  <c r="AT831" i="4"/>
  <c r="AX831" i="4"/>
  <c r="AY831" i="4" s="1"/>
  <c r="BA831" i="4"/>
  <c r="AL832" i="4"/>
  <c r="AM832" i="4"/>
  <c r="AN832" i="4"/>
  <c r="AO832" i="4"/>
  <c r="AT832" i="4"/>
  <c r="AX832" i="4"/>
  <c r="AY832" i="4" s="1"/>
  <c r="BA832" i="4"/>
  <c r="AL833" i="4"/>
  <c r="AM833" i="4"/>
  <c r="AN833" i="4"/>
  <c r="AO833" i="4"/>
  <c r="AT833" i="4"/>
  <c r="AX833" i="4"/>
  <c r="AZ833" i="4" s="1"/>
  <c r="AY833" i="4"/>
  <c r="AL834" i="4"/>
  <c r="AM834" i="4"/>
  <c r="AN834" i="4"/>
  <c r="AO834" i="4"/>
  <c r="AT834" i="4"/>
  <c r="AX834" i="4"/>
  <c r="AZ834" i="4" s="1"/>
  <c r="AY834" i="4"/>
  <c r="AL835" i="4"/>
  <c r="AM835" i="4"/>
  <c r="AN835" i="4"/>
  <c r="AO835" i="4"/>
  <c r="AT835" i="4"/>
  <c r="AX835" i="4"/>
  <c r="AY835" i="4" s="1"/>
  <c r="AZ835" i="4"/>
  <c r="AL836" i="4"/>
  <c r="AM836" i="4"/>
  <c r="AN836" i="4"/>
  <c r="AO836" i="4"/>
  <c r="AT836" i="4"/>
  <c r="AX836" i="4"/>
  <c r="AY836" i="4"/>
  <c r="AZ836" i="4"/>
  <c r="BA836" i="4"/>
  <c r="AL837" i="4"/>
  <c r="AM837" i="4"/>
  <c r="AN837" i="4"/>
  <c r="AO837" i="4"/>
  <c r="AT837" i="4"/>
  <c r="AX837" i="4"/>
  <c r="AY837" i="4" s="1"/>
  <c r="BA837" i="4"/>
  <c r="AL838" i="4"/>
  <c r="AM838" i="4"/>
  <c r="AN838" i="4"/>
  <c r="AO838" i="4"/>
  <c r="AT838" i="4"/>
  <c r="AX838" i="4"/>
  <c r="BA838" i="4" s="1"/>
  <c r="AY838" i="4"/>
  <c r="AZ838" i="4"/>
  <c r="AL839" i="4"/>
  <c r="AM839" i="4"/>
  <c r="AN839" i="4"/>
  <c r="AO839" i="4"/>
  <c r="AT839" i="4"/>
  <c r="AX839" i="4"/>
  <c r="AY839" i="4"/>
  <c r="AZ839" i="4"/>
  <c r="BA839" i="4"/>
  <c r="AL840" i="4"/>
  <c r="AM840" i="4"/>
  <c r="AN840" i="4"/>
  <c r="AO840" i="4"/>
  <c r="AT840" i="4"/>
  <c r="AX840" i="4"/>
  <c r="AY840" i="4" s="1"/>
  <c r="AZ840" i="4"/>
  <c r="AL841" i="4"/>
  <c r="AM841" i="4"/>
  <c r="AN841" i="4"/>
  <c r="AO841" i="4"/>
  <c r="AT841" i="4"/>
  <c r="AX841" i="4"/>
  <c r="BA841" i="4" s="1"/>
  <c r="AZ841" i="4"/>
  <c r="AL842" i="4"/>
  <c r="AM842" i="4"/>
  <c r="AN842" i="4"/>
  <c r="AO842" i="4"/>
  <c r="AT842" i="4"/>
  <c r="AX842" i="4"/>
  <c r="AY842" i="4" s="1"/>
  <c r="AL843" i="4"/>
  <c r="AM843" i="4"/>
  <c r="AN843" i="4"/>
  <c r="AO843" i="4"/>
  <c r="AT843" i="4"/>
  <c r="AX843" i="4"/>
  <c r="AY843" i="4" s="1"/>
  <c r="AL844" i="4"/>
  <c r="AM844" i="4"/>
  <c r="AN844" i="4"/>
  <c r="AO844" i="4"/>
  <c r="AT844" i="4"/>
  <c r="AX844" i="4"/>
  <c r="AZ844" i="4" s="1"/>
  <c r="AY844" i="4"/>
  <c r="AL845" i="4"/>
  <c r="AM845" i="4"/>
  <c r="AN845" i="4"/>
  <c r="AO845" i="4"/>
  <c r="AT845" i="4"/>
  <c r="AX845" i="4"/>
  <c r="AY845" i="4"/>
  <c r="AZ845" i="4"/>
  <c r="BA845" i="4"/>
  <c r="AL846" i="4"/>
  <c r="AM846" i="4"/>
  <c r="AN846" i="4"/>
  <c r="AO846" i="4"/>
  <c r="AT846" i="4"/>
  <c r="AX846" i="4"/>
  <c r="AY846" i="4" s="1"/>
  <c r="AZ846" i="4"/>
  <c r="BA846" i="4"/>
  <c r="AL847" i="4"/>
  <c r="AM847" i="4"/>
  <c r="AN847" i="4"/>
  <c r="AO847" i="4"/>
  <c r="AT847" i="4"/>
  <c r="AX847" i="4"/>
  <c r="AY847" i="4" s="1"/>
  <c r="BA847" i="4"/>
  <c r="AL848" i="4"/>
  <c r="AM848" i="4"/>
  <c r="AN848" i="4"/>
  <c r="AO848" i="4"/>
  <c r="AT848" i="4"/>
  <c r="AX848" i="4"/>
  <c r="AY848" i="4" s="1"/>
  <c r="BA848" i="4"/>
  <c r="AL849" i="4"/>
  <c r="AM849" i="4"/>
  <c r="AN849" i="4"/>
  <c r="AO849" i="4"/>
  <c r="AT849" i="4"/>
  <c r="AX849" i="4"/>
  <c r="AZ849" i="4" s="1"/>
  <c r="AY849" i="4"/>
  <c r="AL850" i="4"/>
  <c r="AM850" i="4"/>
  <c r="AN850" i="4"/>
  <c r="AO850" i="4"/>
  <c r="AT850" i="4"/>
  <c r="AX850" i="4"/>
  <c r="AZ850" i="4" s="1"/>
  <c r="AY850" i="4"/>
  <c r="AL851" i="4"/>
  <c r="AM851" i="4"/>
  <c r="AN851" i="4"/>
  <c r="AO851" i="4"/>
  <c r="AT851" i="4"/>
  <c r="AX851" i="4"/>
  <c r="AY851" i="4" s="1"/>
  <c r="AZ851" i="4"/>
  <c r="AL852" i="4"/>
  <c r="AM852" i="4"/>
  <c r="AN852" i="4"/>
  <c r="AO852" i="4"/>
  <c r="AT852" i="4"/>
  <c r="AX852" i="4"/>
  <c r="AY852" i="4"/>
  <c r="AZ852" i="4"/>
  <c r="BA852" i="4"/>
  <c r="AL853" i="4"/>
  <c r="AM853" i="4"/>
  <c r="AN853" i="4"/>
  <c r="AO853" i="4"/>
  <c r="AT853" i="4"/>
  <c r="AX853" i="4"/>
  <c r="AY853" i="4" s="1"/>
  <c r="BA853" i="4"/>
  <c r="AL854" i="4"/>
  <c r="AM854" i="4"/>
  <c r="AN854" i="4"/>
  <c r="AO854" i="4"/>
  <c r="AT854" i="4"/>
  <c r="AX854" i="4"/>
  <c r="BA854" i="4" s="1"/>
  <c r="AY854" i="4"/>
  <c r="AZ854" i="4"/>
  <c r="AL855" i="4"/>
  <c r="AM855" i="4"/>
  <c r="AN855" i="4"/>
  <c r="AO855" i="4"/>
  <c r="AT855" i="4"/>
  <c r="AX855" i="4"/>
  <c r="AY855" i="4"/>
  <c r="AZ855" i="4"/>
  <c r="BA855" i="4"/>
  <c r="AL856" i="4"/>
  <c r="AM856" i="4"/>
  <c r="AN856" i="4"/>
  <c r="AO856" i="4"/>
  <c r="AT856" i="4"/>
  <c r="AX856" i="4"/>
  <c r="AY856" i="4" s="1"/>
  <c r="AZ856" i="4"/>
  <c r="AL857" i="4"/>
  <c r="AM857" i="4"/>
  <c r="AN857" i="4"/>
  <c r="AO857" i="4"/>
  <c r="AT857" i="4"/>
  <c r="AX857" i="4"/>
  <c r="BA857" i="4" s="1"/>
  <c r="AZ857" i="4"/>
  <c r="AL858" i="4"/>
  <c r="AM858" i="4"/>
  <c r="AN858" i="4"/>
  <c r="AO858" i="4"/>
  <c r="AT858" i="4"/>
  <c r="AX858" i="4"/>
  <c r="AY858" i="4" s="1"/>
  <c r="AL859" i="4"/>
  <c r="AM859" i="4"/>
  <c r="AN859" i="4"/>
  <c r="AO859" i="4"/>
  <c r="AT859" i="4"/>
  <c r="AX859" i="4"/>
  <c r="AY859" i="4" s="1"/>
  <c r="AL860" i="4"/>
  <c r="AM860" i="4"/>
  <c r="AN860" i="4"/>
  <c r="AO860" i="4"/>
  <c r="AT860" i="4"/>
  <c r="AX860" i="4"/>
  <c r="AZ860" i="4" s="1"/>
  <c r="AY860" i="4"/>
  <c r="AL861" i="4"/>
  <c r="AM861" i="4"/>
  <c r="AN861" i="4"/>
  <c r="AO861" i="4"/>
  <c r="AT861" i="4"/>
  <c r="AX861" i="4"/>
  <c r="AY861" i="4"/>
  <c r="AZ861" i="4"/>
  <c r="BA861" i="4"/>
  <c r="AL862" i="4"/>
  <c r="AM862" i="4"/>
  <c r="AN862" i="4"/>
  <c r="AO862" i="4"/>
  <c r="AT862" i="4"/>
  <c r="AX862" i="4"/>
  <c r="AY862" i="4" s="1"/>
  <c r="AZ862" i="4"/>
  <c r="BA862" i="4"/>
  <c r="AL863" i="4"/>
  <c r="AM863" i="4"/>
  <c r="AN863" i="4"/>
  <c r="AO863" i="4"/>
  <c r="AT863" i="4"/>
  <c r="AX863" i="4"/>
  <c r="AY863" i="4" s="1"/>
  <c r="BA863" i="4"/>
  <c r="AL864" i="4"/>
  <c r="AM864" i="4"/>
  <c r="AN864" i="4"/>
  <c r="AO864" i="4"/>
  <c r="AT864" i="4"/>
  <c r="AX864" i="4"/>
  <c r="AY864" i="4" s="1"/>
  <c r="BA864" i="4"/>
  <c r="AL865" i="4"/>
  <c r="AM865" i="4"/>
  <c r="AN865" i="4"/>
  <c r="AO865" i="4"/>
  <c r="AT865" i="4"/>
  <c r="AX865" i="4"/>
  <c r="AZ865" i="4" s="1"/>
  <c r="AY865" i="4"/>
  <c r="AL866" i="4"/>
  <c r="AM866" i="4"/>
  <c r="AN866" i="4"/>
  <c r="AO866" i="4"/>
  <c r="AT866" i="4"/>
  <c r="AX866" i="4"/>
  <c r="AZ866" i="4" s="1"/>
  <c r="AY866" i="4"/>
  <c r="AL867" i="4"/>
  <c r="AM867" i="4"/>
  <c r="AN867" i="4"/>
  <c r="AO867" i="4"/>
  <c r="AT867" i="4"/>
  <c r="AX867" i="4"/>
  <c r="AY867" i="4" s="1"/>
  <c r="AZ867" i="4"/>
  <c r="AL868" i="4"/>
  <c r="AM868" i="4"/>
  <c r="AN868" i="4"/>
  <c r="AO868" i="4"/>
  <c r="AT868" i="4"/>
  <c r="AX868" i="4"/>
  <c r="AY868" i="4"/>
  <c r="AZ868" i="4"/>
  <c r="BA868" i="4"/>
  <c r="AL869" i="4"/>
  <c r="AM869" i="4"/>
  <c r="AN869" i="4"/>
  <c r="AO869" i="4"/>
  <c r="AT869" i="4"/>
  <c r="AX869" i="4"/>
  <c r="AY869" i="4" s="1"/>
  <c r="BA869" i="4"/>
  <c r="AL870" i="4"/>
  <c r="AM870" i="4"/>
  <c r="AN870" i="4"/>
  <c r="AO870" i="4"/>
  <c r="AT870" i="4"/>
  <c r="AX870" i="4"/>
  <c r="BA870" i="4" s="1"/>
  <c r="AY870" i="4"/>
  <c r="AZ870" i="4"/>
  <c r="AL871" i="4"/>
  <c r="AM871" i="4"/>
  <c r="AN871" i="4"/>
  <c r="AO871" i="4"/>
  <c r="AT871" i="4"/>
  <c r="AX871" i="4"/>
  <c r="AY871" i="4"/>
  <c r="AZ871" i="4"/>
  <c r="BA871" i="4"/>
  <c r="AL872" i="4"/>
  <c r="AM872" i="4"/>
  <c r="AN872" i="4"/>
  <c r="AO872" i="4"/>
  <c r="AT872" i="4"/>
  <c r="AX872" i="4"/>
  <c r="AY872" i="4" s="1"/>
  <c r="AZ872" i="4"/>
  <c r="AL873" i="4"/>
  <c r="AM873" i="4"/>
  <c r="AN873" i="4"/>
  <c r="AO873" i="4"/>
  <c r="AT873" i="4"/>
  <c r="AX873" i="4"/>
  <c r="BA873" i="4" s="1"/>
  <c r="AZ873" i="4"/>
  <c r="AL874" i="4"/>
  <c r="AM874" i="4"/>
  <c r="AN874" i="4"/>
  <c r="AO874" i="4"/>
  <c r="AT874" i="4"/>
  <c r="AX874" i="4"/>
  <c r="AY874" i="4" s="1"/>
  <c r="AL875" i="4"/>
  <c r="AM875" i="4"/>
  <c r="AN875" i="4"/>
  <c r="AO875" i="4"/>
  <c r="AT875" i="4"/>
  <c r="AX875" i="4"/>
  <c r="AY875" i="4" s="1"/>
  <c r="AL876" i="4"/>
  <c r="AM876" i="4"/>
  <c r="AN876" i="4"/>
  <c r="AO876" i="4"/>
  <c r="AT876" i="4"/>
  <c r="AX876" i="4"/>
  <c r="AZ876" i="4" s="1"/>
  <c r="AY876" i="4"/>
  <c r="AL877" i="4"/>
  <c r="AM877" i="4"/>
  <c r="AN877" i="4"/>
  <c r="AO877" i="4"/>
  <c r="AT877" i="4"/>
  <c r="AX877" i="4"/>
  <c r="AY877" i="4"/>
  <c r="AZ877" i="4"/>
  <c r="BA877" i="4"/>
  <c r="AL878" i="4"/>
  <c r="AM878" i="4"/>
  <c r="AN878" i="4"/>
  <c r="AO878" i="4"/>
  <c r="AT878" i="4"/>
  <c r="AX878" i="4"/>
  <c r="AY878" i="4" s="1"/>
  <c r="AZ878" i="4"/>
  <c r="BA878" i="4"/>
  <c r="AL879" i="4"/>
  <c r="AM879" i="4"/>
  <c r="AN879" i="4"/>
  <c r="AO879" i="4"/>
  <c r="AT879" i="4"/>
  <c r="AX879" i="4"/>
  <c r="AY879" i="4" s="1"/>
  <c r="BA879" i="4"/>
  <c r="AL880" i="4"/>
  <c r="AM880" i="4"/>
  <c r="AN880" i="4"/>
  <c r="AO880" i="4"/>
  <c r="AT880" i="4"/>
  <c r="AX880" i="4"/>
  <c r="AY880" i="4" s="1"/>
  <c r="BA880" i="4"/>
  <c r="AL881" i="4"/>
  <c r="AM881" i="4"/>
  <c r="AN881" i="4"/>
  <c r="AO881" i="4"/>
  <c r="AT881" i="4"/>
  <c r="AX881" i="4"/>
  <c r="AZ881" i="4" s="1"/>
  <c r="AY881" i="4"/>
  <c r="AL882" i="4"/>
  <c r="AM882" i="4"/>
  <c r="AN882" i="4"/>
  <c r="AO882" i="4"/>
  <c r="AT882" i="4"/>
  <c r="AX882" i="4"/>
  <c r="AZ882" i="4" s="1"/>
  <c r="AY882" i="4"/>
  <c r="AL883" i="4"/>
  <c r="AM883" i="4"/>
  <c r="AN883" i="4"/>
  <c r="AO883" i="4"/>
  <c r="AT883" i="4"/>
  <c r="AX883" i="4"/>
  <c r="AY883" i="4" s="1"/>
  <c r="AZ883" i="4"/>
  <c r="AL884" i="4"/>
  <c r="AM884" i="4"/>
  <c r="AN884" i="4"/>
  <c r="AO884" i="4"/>
  <c r="AT884" i="4"/>
  <c r="AX884" i="4"/>
  <c r="AY884" i="4"/>
  <c r="AZ884" i="4"/>
  <c r="BA884" i="4"/>
  <c r="AL885" i="4"/>
  <c r="AM885" i="4"/>
  <c r="AN885" i="4"/>
  <c r="AO885" i="4"/>
  <c r="AT885" i="4"/>
  <c r="AX885" i="4"/>
  <c r="AY885" i="4" s="1"/>
  <c r="BA885" i="4"/>
  <c r="AL886" i="4"/>
  <c r="AM886" i="4"/>
  <c r="AN886" i="4"/>
  <c r="AO886" i="4"/>
  <c r="AT886" i="4"/>
  <c r="AX886" i="4"/>
  <c r="BA886" i="4" s="1"/>
  <c r="AY886" i="4"/>
  <c r="AZ886" i="4"/>
  <c r="AL887" i="4"/>
  <c r="AM887" i="4"/>
  <c r="AN887" i="4"/>
  <c r="AO887" i="4"/>
  <c r="AT887" i="4"/>
  <c r="AX887" i="4"/>
  <c r="AY887" i="4"/>
  <c r="AZ887" i="4"/>
  <c r="BA887" i="4"/>
  <c r="AL888" i="4"/>
  <c r="AM888" i="4"/>
  <c r="AN888" i="4"/>
  <c r="AO888" i="4"/>
  <c r="AT888" i="4"/>
  <c r="AX888" i="4"/>
  <c r="AY888" i="4" s="1"/>
  <c r="AZ888" i="4"/>
  <c r="AL889" i="4"/>
  <c r="AM889" i="4"/>
  <c r="AN889" i="4"/>
  <c r="AO889" i="4"/>
  <c r="AT889" i="4"/>
  <c r="AX889" i="4"/>
  <c r="BA889" i="4" s="1"/>
  <c r="AZ889" i="4"/>
  <c r="AL890" i="4"/>
  <c r="AM890" i="4"/>
  <c r="AN890" i="4"/>
  <c r="AO890" i="4"/>
  <c r="AT890" i="4"/>
  <c r="AX890" i="4"/>
  <c r="AY890" i="4" s="1"/>
  <c r="AL891" i="4"/>
  <c r="AM891" i="4"/>
  <c r="AN891" i="4"/>
  <c r="AO891" i="4"/>
  <c r="AT891" i="4"/>
  <c r="AX891" i="4"/>
  <c r="AY891" i="4" s="1"/>
  <c r="AL892" i="4"/>
  <c r="AM892" i="4"/>
  <c r="AN892" i="4"/>
  <c r="AO892" i="4"/>
  <c r="AT892" i="4"/>
  <c r="AV892" i="4" s="1"/>
  <c r="AX892" i="4"/>
  <c r="AY892" i="4" s="1"/>
  <c r="BA892" i="4"/>
  <c r="AL893" i="4"/>
  <c r="AM893" i="4"/>
  <c r="AN893" i="4"/>
  <c r="AO893" i="4"/>
  <c r="AT893" i="4"/>
  <c r="AV893" i="4"/>
  <c r="AX893" i="4"/>
  <c r="AY893" i="4" s="1"/>
  <c r="BA893" i="4"/>
  <c r="AL894" i="4"/>
  <c r="AM894" i="4"/>
  <c r="AN894" i="4"/>
  <c r="AO894" i="4"/>
  <c r="AT894" i="4"/>
  <c r="AV894" i="4"/>
  <c r="AX894" i="4"/>
  <c r="BA894" i="4" s="1"/>
  <c r="AZ894" i="4"/>
  <c r="AL895" i="4"/>
  <c r="AM895" i="4"/>
  <c r="AN895" i="4"/>
  <c r="AO895" i="4"/>
  <c r="AT895" i="4"/>
  <c r="AV895" i="4" s="1"/>
  <c r="AX895" i="4"/>
  <c r="AY895" i="4" s="1"/>
  <c r="AL896" i="4"/>
  <c r="AM896" i="4"/>
  <c r="AN896" i="4"/>
  <c r="AO896" i="4"/>
  <c r="AT896" i="4"/>
  <c r="AV896" i="4" s="1"/>
  <c r="AX896" i="4"/>
  <c r="AY896" i="4" s="1"/>
  <c r="AL897" i="4"/>
  <c r="AM897" i="4"/>
  <c r="AN897" i="4"/>
  <c r="AO897" i="4"/>
  <c r="AT897" i="4"/>
  <c r="AX897" i="4"/>
  <c r="AZ897" i="4" s="1"/>
  <c r="AY897" i="4"/>
  <c r="AL898" i="4"/>
  <c r="AM898" i="4"/>
  <c r="AN898" i="4"/>
  <c r="AO898" i="4"/>
  <c r="AT898" i="4"/>
  <c r="AV898" i="4"/>
  <c r="AX898" i="4"/>
  <c r="BA898" i="4" s="1"/>
  <c r="AY898" i="4"/>
  <c r="AZ898" i="4"/>
  <c r="AL899" i="4"/>
  <c r="AM899" i="4"/>
  <c r="AN899" i="4"/>
  <c r="AO899" i="4"/>
  <c r="AT899" i="4"/>
  <c r="AV899" i="4" s="1"/>
  <c r="AX899" i="4"/>
  <c r="AY899" i="4"/>
  <c r="AZ899" i="4"/>
  <c r="BA899" i="4"/>
  <c r="AL900" i="4"/>
  <c r="AM900" i="4"/>
  <c r="AN900" i="4"/>
  <c r="AO900" i="4"/>
  <c r="AT900" i="4"/>
  <c r="AV900" i="4" s="1"/>
  <c r="AX900" i="4"/>
  <c r="AZ900" i="4" s="1"/>
  <c r="AY900" i="4"/>
  <c r="AL901" i="4"/>
  <c r="AM901" i="4"/>
  <c r="AN901" i="4"/>
  <c r="AO901" i="4"/>
  <c r="AT901" i="4"/>
  <c r="AV901" i="4" s="1"/>
  <c r="AX901" i="4"/>
  <c r="AY901" i="4" s="1"/>
  <c r="AL902" i="4"/>
  <c r="AM902" i="4"/>
  <c r="AN902" i="4"/>
  <c r="AO902" i="4"/>
  <c r="AT902" i="4"/>
  <c r="AV902" i="4" s="1"/>
  <c r="AX902" i="4"/>
  <c r="AY902" i="4" s="1"/>
  <c r="BA902" i="4"/>
  <c r="AL903" i="4"/>
  <c r="AM903" i="4"/>
  <c r="AN903" i="4"/>
  <c r="AO903" i="4"/>
  <c r="AT903" i="4"/>
  <c r="AX903" i="4"/>
  <c r="BA903" i="4" s="1"/>
  <c r="AY903" i="4"/>
  <c r="AZ903" i="4"/>
  <c r="AL904" i="4"/>
  <c r="AM904" i="4"/>
  <c r="AN904" i="4"/>
  <c r="AO904" i="4"/>
  <c r="AT904" i="4"/>
  <c r="AV904" i="4" s="1"/>
  <c r="AX904" i="4"/>
  <c r="AY904" i="4"/>
  <c r="AZ904" i="4"/>
  <c r="BA904" i="4"/>
  <c r="AL905" i="4"/>
  <c r="AM905" i="4"/>
  <c r="AN905" i="4"/>
  <c r="AO905" i="4"/>
  <c r="AT905" i="4"/>
  <c r="AX905" i="4"/>
  <c r="AY905" i="4" s="1"/>
  <c r="AZ905" i="4"/>
  <c r="AL906" i="4"/>
  <c r="AM906" i="4"/>
  <c r="AN906" i="4"/>
  <c r="AO906" i="4"/>
  <c r="AT906" i="4"/>
  <c r="AV906" i="4" s="1"/>
  <c r="AX906" i="4"/>
  <c r="AZ906" i="4" s="1"/>
  <c r="AY906" i="4"/>
  <c r="AL907" i="4"/>
  <c r="AM907" i="4"/>
  <c r="AN907" i="4"/>
  <c r="AO907" i="4"/>
  <c r="AT907" i="4"/>
  <c r="AV907" i="4" s="1"/>
  <c r="AX907" i="4"/>
  <c r="AY907" i="4" s="1"/>
  <c r="AZ907" i="4"/>
  <c r="AL908" i="4"/>
  <c r="AM908" i="4"/>
  <c r="AN908" i="4"/>
  <c r="AO908" i="4"/>
  <c r="AT908" i="4"/>
  <c r="AV908" i="4" s="1"/>
  <c r="AX908" i="4"/>
  <c r="AY908" i="4"/>
  <c r="AZ908" i="4"/>
  <c r="BA908" i="4"/>
  <c r="AL909" i="4"/>
  <c r="AM909" i="4"/>
  <c r="AN909" i="4"/>
  <c r="AO909" i="4"/>
  <c r="AT909" i="4"/>
  <c r="AV909" i="4" s="1"/>
  <c r="AX909" i="4"/>
  <c r="AY909" i="4"/>
  <c r="AZ909" i="4"/>
  <c r="BA909" i="4"/>
  <c r="AL910" i="4"/>
  <c r="AM910" i="4"/>
  <c r="AN910" i="4"/>
  <c r="AO910" i="4"/>
  <c r="AT910" i="4"/>
  <c r="AV910" i="4" s="1"/>
  <c r="AX910" i="4"/>
  <c r="AZ910" i="4" s="1"/>
  <c r="AY910" i="4"/>
  <c r="AL911" i="4"/>
  <c r="AM911" i="4"/>
  <c r="AN911" i="4"/>
  <c r="AO911" i="4"/>
  <c r="AT911" i="4"/>
  <c r="AV911" i="4" s="1"/>
  <c r="AX911" i="4"/>
  <c r="AY911" i="4" s="1"/>
  <c r="AL912" i="4"/>
  <c r="AM912" i="4"/>
  <c r="AN912" i="4"/>
  <c r="AO912" i="4"/>
  <c r="AT912" i="4"/>
  <c r="AV912" i="4" s="1"/>
  <c r="AX912" i="4"/>
  <c r="AZ912" i="4" s="1"/>
  <c r="AY912" i="4"/>
  <c r="AL913" i="4"/>
  <c r="AM913" i="4"/>
  <c r="AN913" i="4"/>
  <c r="AO913" i="4"/>
  <c r="AT913" i="4"/>
  <c r="AX913" i="4"/>
  <c r="AY913" i="4"/>
  <c r="AZ913" i="4"/>
  <c r="BA913" i="4"/>
  <c r="AL914" i="4"/>
  <c r="AM914" i="4"/>
  <c r="AN914" i="4"/>
  <c r="AO914" i="4"/>
  <c r="AT914" i="4"/>
  <c r="AV914" i="4" s="1"/>
  <c r="AX914" i="4"/>
  <c r="AY914" i="4"/>
  <c r="AZ914" i="4"/>
  <c r="BA914" i="4"/>
  <c r="AL915" i="4"/>
  <c r="AM915" i="4"/>
  <c r="AN915" i="4"/>
  <c r="AO915" i="4"/>
  <c r="AT915" i="4"/>
  <c r="AV915" i="4" s="1"/>
  <c r="AX915" i="4"/>
  <c r="AY915" i="4" s="1"/>
  <c r="AZ915" i="4"/>
  <c r="AL916" i="4"/>
  <c r="AM916" i="4"/>
  <c r="AN916" i="4"/>
  <c r="AO916" i="4"/>
  <c r="AT916" i="4"/>
  <c r="AV916" i="4" s="1"/>
  <c r="AX916" i="4"/>
  <c r="BA916" i="4" s="1"/>
  <c r="AZ916" i="4"/>
  <c r="AL917" i="4"/>
  <c r="AM917" i="4"/>
  <c r="AN917" i="4"/>
  <c r="AO917" i="4"/>
  <c r="AT917" i="4"/>
  <c r="AV917" i="4"/>
  <c r="AX917" i="4"/>
  <c r="AY917" i="4" s="1"/>
  <c r="AZ917" i="4"/>
  <c r="AL918" i="4"/>
  <c r="AM918" i="4"/>
  <c r="AN918" i="4"/>
  <c r="AO918" i="4"/>
  <c r="AT918" i="4"/>
  <c r="AV918" i="4" s="1"/>
  <c r="AX918" i="4"/>
  <c r="AY918" i="4"/>
  <c r="AZ918" i="4"/>
  <c r="BA918" i="4"/>
  <c r="AL919" i="4"/>
  <c r="AM919" i="4"/>
  <c r="AN919" i="4"/>
  <c r="AO919" i="4"/>
  <c r="AT919" i="4"/>
  <c r="AV919" i="4" s="1"/>
  <c r="AX919" i="4"/>
  <c r="AY919" i="4"/>
  <c r="AZ919" i="4"/>
  <c r="BA919" i="4"/>
  <c r="AL920" i="4"/>
  <c r="AM920" i="4"/>
  <c r="AN920" i="4"/>
  <c r="AO920" i="4"/>
  <c r="AT920" i="4"/>
  <c r="AV920" i="4" s="1"/>
  <c r="AX920" i="4"/>
  <c r="AY920" i="4" s="1"/>
  <c r="AZ920" i="4"/>
  <c r="AL921" i="4"/>
  <c r="AM921" i="4"/>
  <c r="AN921" i="4"/>
  <c r="AO921" i="4"/>
  <c r="AT921" i="4"/>
  <c r="AX921" i="4"/>
  <c r="BA921" i="4" s="1"/>
  <c r="AZ921" i="4"/>
  <c r="AL922" i="4"/>
  <c r="AM922" i="4"/>
  <c r="AN922" i="4"/>
  <c r="AO922" i="4"/>
  <c r="AT922" i="4"/>
  <c r="AV922" i="4"/>
  <c r="AX922" i="4"/>
  <c r="AY922" i="4" s="1"/>
  <c r="AZ922" i="4"/>
  <c r="AL923" i="4"/>
  <c r="AM923" i="4"/>
  <c r="AN923" i="4"/>
  <c r="AO923" i="4"/>
  <c r="AT923" i="4"/>
  <c r="AV923" i="4" s="1"/>
  <c r="AX923" i="4"/>
  <c r="AY923" i="4"/>
  <c r="AZ923" i="4"/>
  <c r="BA923" i="4"/>
  <c r="AL924" i="4"/>
  <c r="AM924" i="4"/>
  <c r="AN924" i="4"/>
  <c r="AO924" i="4"/>
  <c r="AT924" i="4"/>
  <c r="AV924" i="4"/>
  <c r="AX924" i="4"/>
  <c r="AY924" i="4" s="1"/>
  <c r="AZ924" i="4"/>
  <c r="BA924" i="4"/>
  <c r="AL925" i="4"/>
  <c r="AM925" i="4"/>
  <c r="AN925" i="4"/>
  <c r="AO925" i="4"/>
  <c r="AT925" i="4"/>
  <c r="AV925" i="4"/>
  <c r="AX925" i="4"/>
  <c r="AY925" i="4" s="1"/>
  <c r="AZ925" i="4"/>
  <c r="AL926" i="4"/>
  <c r="AM926" i="4"/>
  <c r="AN926" i="4"/>
  <c r="AO926" i="4"/>
  <c r="AT926" i="4"/>
  <c r="AV926" i="4" s="1"/>
  <c r="AX926" i="4"/>
  <c r="AZ926" i="4" s="1"/>
  <c r="AY926" i="4"/>
  <c r="AL927" i="4"/>
  <c r="AM927" i="4"/>
  <c r="AN927" i="4"/>
  <c r="AO927" i="4"/>
  <c r="AT927" i="4"/>
  <c r="AV927" i="4" s="1"/>
  <c r="AX927" i="4"/>
  <c r="AY927" i="4" s="1"/>
  <c r="AZ927" i="4"/>
  <c r="AL928" i="4"/>
  <c r="AM928" i="4"/>
  <c r="AN928" i="4"/>
  <c r="AO928" i="4"/>
  <c r="AT928" i="4"/>
  <c r="AV928" i="4" s="1"/>
  <c r="AX928" i="4"/>
  <c r="AY928" i="4"/>
  <c r="AZ928" i="4"/>
  <c r="BA928" i="4"/>
  <c r="AL929" i="4"/>
  <c r="AM929" i="4"/>
  <c r="AN929" i="4"/>
  <c r="AO929" i="4"/>
  <c r="AT929" i="4"/>
  <c r="AX929" i="4"/>
  <c r="AY929" i="4" s="1"/>
  <c r="BA929" i="4"/>
  <c r="AL930" i="4"/>
  <c r="AM930" i="4"/>
  <c r="AN930" i="4"/>
  <c r="AO930" i="4"/>
  <c r="AT930" i="4"/>
  <c r="AV930" i="4"/>
  <c r="AX930" i="4"/>
  <c r="AY930" i="4" s="1"/>
  <c r="BA930" i="4"/>
  <c r="AL931" i="4"/>
  <c r="AM931" i="4"/>
  <c r="AN931" i="4"/>
  <c r="AO931" i="4"/>
  <c r="AT931" i="4"/>
  <c r="AV931" i="4" s="1"/>
  <c r="AX931" i="4"/>
  <c r="AY931" i="4" s="1"/>
  <c r="BA931" i="4"/>
  <c r="AL932" i="4"/>
  <c r="AM932" i="4"/>
  <c r="AN932" i="4"/>
  <c r="AO932" i="4"/>
  <c r="AT932" i="4"/>
  <c r="AX932" i="4"/>
  <c r="AZ932" i="4" s="1"/>
  <c r="AY932" i="4"/>
  <c r="AL933" i="4"/>
  <c r="AM933" i="4"/>
  <c r="AN933" i="4"/>
  <c r="AO933" i="4"/>
  <c r="AT933" i="4"/>
  <c r="AV933" i="4" s="1"/>
  <c r="AX933" i="4"/>
  <c r="AY933" i="4" s="1"/>
  <c r="AL934" i="4"/>
  <c r="AM934" i="4"/>
  <c r="AN934" i="4"/>
  <c r="AO934" i="4"/>
  <c r="AT934" i="4"/>
  <c r="AV934" i="4" s="1"/>
  <c r="AX934" i="4"/>
  <c r="AY934" i="4" s="1"/>
  <c r="BA934" i="4"/>
  <c r="AL935" i="4"/>
  <c r="AM935" i="4"/>
  <c r="AN935" i="4"/>
  <c r="AO935" i="4"/>
  <c r="AT935" i="4"/>
  <c r="AV935" i="4" s="1"/>
  <c r="AX935" i="4"/>
  <c r="BA935" i="4" s="1"/>
  <c r="AY935" i="4"/>
  <c r="AZ935" i="4"/>
  <c r="AL936" i="4"/>
  <c r="AM936" i="4"/>
  <c r="AN936" i="4"/>
  <c r="AO936" i="4"/>
  <c r="AT936" i="4"/>
  <c r="AV936" i="4" s="1"/>
  <c r="AX936" i="4"/>
  <c r="AY936" i="4"/>
  <c r="AZ936" i="4"/>
  <c r="BA936" i="4"/>
  <c r="AL937" i="4"/>
  <c r="AM937" i="4"/>
  <c r="AN937" i="4"/>
  <c r="AO937" i="4"/>
  <c r="AT937" i="4"/>
  <c r="AX937" i="4"/>
  <c r="AY937" i="4" s="1"/>
  <c r="AZ937" i="4"/>
  <c r="AL938" i="4"/>
  <c r="AM938" i="4"/>
  <c r="AN938" i="4"/>
  <c r="AO938" i="4"/>
  <c r="AT938" i="4"/>
  <c r="AV938" i="4" s="1"/>
  <c r="AX938" i="4"/>
  <c r="AY938" i="4" s="1"/>
  <c r="AL939" i="4"/>
  <c r="AM939" i="4"/>
  <c r="AN939" i="4"/>
  <c r="AO939" i="4"/>
  <c r="AT939" i="4"/>
  <c r="AV939" i="4" s="1"/>
  <c r="AX939" i="4"/>
  <c r="AY939" i="4" s="1"/>
  <c r="AZ939" i="4"/>
  <c r="AL940" i="4"/>
  <c r="AM940" i="4"/>
  <c r="AN940" i="4"/>
  <c r="AO940" i="4"/>
  <c r="AT940" i="4"/>
  <c r="AV940" i="4" s="1"/>
  <c r="AX940" i="4"/>
  <c r="AY940" i="4" s="1"/>
  <c r="AZ940" i="4"/>
  <c r="AL941" i="4"/>
  <c r="AM941" i="4"/>
  <c r="AN941" i="4"/>
  <c r="AO941" i="4"/>
  <c r="AT941" i="4"/>
  <c r="AV941" i="4"/>
  <c r="AX941" i="4"/>
  <c r="BA941" i="4" s="1"/>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c r="AX945" i="4"/>
  <c r="BA945" i="4" s="1"/>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AZ948" i="4"/>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L952" i="4"/>
  <c r="AM952" i="4"/>
  <c r="AN952" i="4"/>
  <c r="AO952" i="4"/>
  <c r="AT952" i="4"/>
  <c r="AV952" i="4" s="1"/>
  <c r="AX952" i="4"/>
  <c r="AY952" i="4" s="1"/>
  <c r="AZ952" i="4"/>
  <c r="AL953" i="4"/>
  <c r="AM953" i="4"/>
  <c r="AN953" i="4"/>
  <c r="AO953" i="4"/>
  <c r="AT953" i="4"/>
  <c r="AV953" i="4"/>
  <c r="AX953" i="4"/>
  <c r="BA953" i="4" s="1"/>
  <c r="AZ953" i="4"/>
  <c r="AL954" i="4"/>
  <c r="AM954" i="4"/>
  <c r="AN954" i="4"/>
  <c r="AO954" i="4"/>
  <c r="AT954" i="4"/>
  <c r="AV954" i="4"/>
  <c r="AX954" i="4"/>
  <c r="AL955" i="4"/>
  <c r="AM955" i="4"/>
  <c r="AN955" i="4"/>
  <c r="AO955" i="4"/>
  <c r="AT955" i="4"/>
  <c r="AV955" i="4" s="1"/>
  <c r="AX955" i="4"/>
  <c r="AZ955" i="4" s="1"/>
  <c r="AL956" i="4"/>
  <c r="AM956" i="4"/>
  <c r="AN956" i="4"/>
  <c r="AO956" i="4"/>
  <c r="AT956" i="4"/>
  <c r="AV956" i="4" s="1"/>
  <c r="AX956" i="4"/>
  <c r="AY956" i="4" s="1"/>
  <c r="AZ956" i="4"/>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Z959" i="4" s="1"/>
  <c r="AY959" i="4"/>
  <c r="AL960" i="4"/>
  <c r="AM960" i="4"/>
  <c r="AN960" i="4"/>
  <c r="AO960" i="4"/>
  <c r="AT960" i="4"/>
  <c r="AV960" i="4" s="1"/>
  <c r="AX960" i="4"/>
  <c r="AY960" i="4" s="1"/>
  <c r="AL961" i="4"/>
  <c r="AM961" i="4"/>
  <c r="AN961" i="4"/>
  <c r="AO961" i="4"/>
  <c r="AT961" i="4"/>
  <c r="AV961" i="4" s="1"/>
  <c r="AX961" i="4"/>
  <c r="BA961" i="4" s="1"/>
  <c r="AZ961" i="4"/>
  <c r="AL962" i="4"/>
  <c r="AM962" i="4"/>
  <c r="AN962" i="4"/>
  <c r="AO962" i="4"/>
  <c r="AT962" i="4"/>
  <c r="AV962" i="4"/>
  <c r="AX962" i="4"/>
  <c r="AY962" i="4"/>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Y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U971" i="4" s="1"/>
  <c r="AX971" i="4"/>
  <c r="AL972" i="4"/>
  <c r="AM972" i="4"/>
  <c r="AN972" i="4"/>
  <c r="AO972" i="4"/>
  <c r="AT972" i="4"/>
  <c r="AU972" i="4" s="1"/>
  <c r="AX972" i="4"/>
  <c r="AL973" i="4"/>
  <c r="AM973" i="4"/>
  <c r="AN973" i="4"/>
  <c r="AO973" i="4"/>
  <c r="AT973" i="4"/>
  <c r="AV973" i="4" s="1"/>
  <c r="AU973" i="4"/>
  <c r="AX973" i="4"/>
  <c r="AL974" i="4"/>
  <c r="AM974" i="4"/>
  <c r="AN974" i="4"/>
  <c r="AO974" i="4"/>
  <c r="AT974" i="4"/>
  <c r="AU974" i="4"/>
  <c r="AV974" i="4"/>
  <c r="AW974" i="4"/>
  <c r="AX974" i="4"/>
  <c r="AL975" i="4"/>
  <c r="AM975" i="4"/>
  <c r="AN975" i="4"/>
  <c r="AO975" i="4"/>
  <c r="AT975" i="4"/>
  <c r="AU975" i="4" s="1"/>
  <c r="AV975" i="4"/>
  <c r="AW975" i="4"/>
  <c r="AX975" i="4"/>
  <c r="AL976" i="4"/>
  <c r="AM976" i="4"/>
  <c r="AN976" i="4"/>
  <c r="AO976" i="4"/>
  <c r="AT976" i="4"/>
  <c r="AV976" i="4" s="1"/>
  <c r="AU976" i="4"/>
  <c r="AW976" i="4"/>
  <c r="AX976" i="4"/>
  <c r="AL977" i="4"/>
  <c r="AM977" i="4"/>
  <c r="AN977" i="4"/>
  <c r="AO977" i="4"/>
  <c r="AT977" i="4"/>
  <c r="AU977" i="4" s="1"/>
  <c r="AW977" i="4"/>
  <c r="AX977" i="4"/>
  <c r="AL978" i="4"/>
  <c r="AM978" i="4"/>
  <c r="AN978" i="4"/>
  <c r="AO978" i="4"/>
  <c r="AT978" i="4"/>
  <c r="AV978" i="4" s="1"/>
  <c r="AU978" i="4"/>
  <c r="AX978" i="4"/>
  <c r="AL979" i="4"/>
  <c r="AM979" i="4"/>
  <c r="AN979" i="4"/>
  <c r="AO979" i="4"/>
  <c r="AT979" i="4"/>
  <c r="AV979" i="4" s="1"/>
  <c r="AU979" i="4"/>
  <c r="AX979" i="4"/>
  <c r="AL980" i="4"/>
  <c r="AM980" i="4"/>
  <c r="AN980" i="4"/>
  <c r="AO980" i="4"/>
  <c r="AT980" i="4"/>
  <c r="AU980" i="4" s="1"/>
  <c r="AV980" i="4"/>
  <c r="AX980" i="4"/>
  <c r="AL981" i="4"/>
  <c r="AM981" i="4"/>
  <c r="AN981" i="4"/>
  <c r="AO981" i="4"/>
  <c r="AT981" i="4"/>
  <c r="AU981" i="4"/>
  <c r="AV981" i="4"/>
  <c r="AW981" i="4"/>
  <c r="AX981" i="4"/>
  <c r="AL982" i="4"/>
  <c r="AM982" i="4"/>
  <c r="AN982" i="4"/>
  <c r="AO982" i="4"/>
  <c r="AT982" i="4"/>
  <c r="AU982" i="4" s="1"/>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s="1"/>
  <c r="AV985" i="4"/>
  <c r="AX985" i="4"/>
  <c r="AL986" i="4"/>
  <c r="AM986" i="4"/>
  <c r="AN986" i="4"/>
  <c r="AO986" i="4"/>
  <c r="AT986" i="4"/>
  <c r="AW986" i="4" s="1"/>
  <c r="AV986" i="4"/>
  <c r="AX986" i="4"/>
  <c r="AL987" i="4"/>
  <c r="AM987" i="4"/>
  <c r="AN987" i="4"/>
  <c r="AO987" i="4"/>
  <c r="AT987" i="4"/>
  <c r="AU987" i="4" s="1"/>
  <c r="AX987" i="4"/>
  <c r="AL988" i="4"/>
  <c r="AM988" i="4"/>
  <c r="AN988" i="4"/>
  <c r="AO988" i="4"/>
  <c r="AT988" i="4"/>
  <c r="AU988" i="4" s="1"/>
  <c r="AX988" i="4"/>
  <c r="AL989" i="4"/>
  <c r="AM989" i="4"/>
  <c r="AN989" i="4"/>
  <c r="AO989" i="4"/>
  <c r="AT989" i="4"/>
  <c r="AV989" i="4" s="1"/>
  <c r="AU989" i="4"/>
  <c r="AX989" i="4"/>
  <c r="AL990" i="4"/>
  <c r="AM990" i="4"/>
  <c r="AN990" i="4"/>
  <c r="AO990" i="4"/>
  <c r="AT990" i="4"/>
  <c r="AU990" i="4"/>
  <c r="AV990" i="4"/>
  <c r="AW990" i="4"/>
  <c r="AX990" i="4"/>
  <c r="AL991" i="4"/>
  <c r="AM991" i="4"/>
  <c r="AN991" i="4"/>
  <c r="AO991" i="4"/>
  <c r="AT991" i="4"/>
  <c r="AU991" i="4" s="1"/>
  <c r="AV991" i="4"/>
  <c r="AW991" i="4"/>
  <c r="AX991" i="4"/>
  <c r="AL992" i="4"/>
  <c r="AM992" i="4"/>
  <c r="AN992" i="4"/>
  <c r="AO992" i="4"/>
  <c r="AT992" i="4"/>
  <c r="AV992" i="4" s="1"/>
  <c r="AU992" i="4"/>
  <c r="AW992" i="4"/>
  <c r="AX992" i="4"/>
  <c r="AL993" i="4"/>
  <c r="AM993" i="4"/>
  <c r="AN993" i="4"/>
  <c r="AO993" i="4"/>
  <c r="AT993" i="4"/>
  <c r="AU993" i="4" s="1"/>
  <c r="AW993" i="4"/>
  <c r="AX993" i="4"/>
  <c r="AL994" i="4"/>
  <c r="AM994" i="4"/>
  <c r="AN994" i="4"/>
  <c r="AO994" i="4"/>
  <c r="AT994" i="4"/>
  <c r="AV994" i="4" s="1"/>
  <c r="AU994" i="4"/>
  <c r="AX994" i="4"/>
  <c r="AL995" i="4"/>
  <c r="AM995" i="4"/>
  <c r="AN995" i="4"/>
  <c r="AO995" i="4"/>
  <c r="AT995" i="4"/>
  <c r="AV995" i="4" s="1"/>
  <c r="AU995" i="4"/>
  <c r="AX995" i="4"/>
  <c r="AL996" i="4"/>
  <c r="AM996" i="4"/>
  <c r="AN996" i="4"/>
  <c r="AO996" i="4"/>
  <c r="AT996" i="4"/>
  <c r="AU996" i="4" s="1"/>
  <c r="AV996" i="4"/>
  <c r="AX996" i="4"/>
  <c r="AL997" i="4"/>
  <c r="AM997" i="4"/>
  <c r="AN997" i="4"/>
  <c r="AO997" i="4"/>
  <c r="AT997" i="4"/>
  <c r="AU997" i="4"/>
  <c r="AV997" i="4"/>
  <c r="AW997" i="4"/>
  <c r="AX997" i="4"/>
  <c r="AL998" i="4"/>
  <c r="AM998" i="4"/>
  <c r="AN998" i="4"/>
  <c r="AO998" i="4"/>
  <c r="AT998" i="4"/>
  <c r="AU998" i="4" s="1"/>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s="1"/>
  <c r="AV1001" i="4"/>
  <c r="AX1001" i="4"/>
  <c r="AL1002" i="4"/>
  <c r="AM1002" i="4"/>
  <c r="AN1002" i="4"/>
  <c r="AO1002" i="4"/>
  <c r="AT1002" i="4"/>
  <c r="AW1002" i="4" s="1"/>
  <c r="AV1002" i="4"/>
  <c r="AX1002" i="4"/>
  <c r="AL1003" i="4"/>
  <c r="AM1003" i="4"/>
  <c r="AN1003" i="4"/>
  <c r="AO1003" i="4"/>
  <c r="AT1003" i="4"/>
  <c r="AU1003" i="4" s="1"/>
  <c r="AX1003" i="4"/>
  <c r="AL1004" i="4"/>
  <c r="AM1004" i="4"/>
  <c r="AN1004" i="4"/>
  <c r="AO1004" i="4"/>
  <c r="AT1004" i="4"/>
  <c r="AU1004" i="4" s="1"/>
  <c r="AX1004" i="4"/>
  <c r="AL1005" i="4"/>
  <c r="AM1005" i="4"/>
  <c r="AN1005" i="4"/>
  <c r="AO1005" i="4"/>
  <c r="AT1005" i="4"/>
  <c r="AV1005" i="4" s="1"/>
  <c r="AU1005" i="4"/>
  <c r="AX1005" i="4"/>
  <c r="AL1006" i="4"/>
  <c r="AM1006" i="4"/>
  <c r="AN1006" i="4"/>
  <c r="AO1006" i="4"/>
  <c r="AT1006" i="4"/>
  <c r="AU1006" i="4"/>
  <c r="AV1006" i="4"/>
  <c r="AW1006" i="4"/>
  <c r="AX1006" i="4"/>
  <c r="AL1007" i="4"/>
  <c r="AM1007" i="4"/>
  <c r="AN1007" i="4"/>
  <c r="AO1007" i="4"/>
  <c r="AT1007" i="4"/>
  <c r="AU1007" i="4" s="1"/>
  <c r="AV1007" i="4"/>
  <c r="AW1007" i="4"/>
  <c r="AX1007" i="4"/>
  <c r="AL1008" i="4"/>
  <c r="AM1008" i="4"/>
  <c r="AN1008" i="4"/>
  <c r="AO1008" i="4"/>
  <c r="AT1008" i="4"/>
  <c r="AV1008" i="4" s="1"/>
  <c r="AU1008" i="4"/>
  <c r="AW1008" i="4"/>
  <c r="AX1008" i="4"/>
  <c r="AL1009" i="4"/>
  <c r="AM1009" i="4"/>
  <c r="AN1009" i="4"/>
  <c r="AO1009" i="4"/>
  <c r="AT1009" i="4"/>
  <c r="AU1009" i="4" s="1"/>
  <c r="AW1009" i="4"/>
  <c r="AX1009" i="4"/>
  <c r="AL1010" i="4"/>
  <c r="AM1010" i="4"/>
  <c r="AN1010" i="4"/>
  <c r="AO1010" i="4"/>
  <c r="AT1010" i="4"/>
  <c r="AV1010" i="4" s="1"/>
  <c r="AU1010" i="4"/>
  <c r="AX1010" i="4"/>
  <c r="AL1011" i="4"/>
  <c r="AM1011" i="4"/>
  <c r="AN1011" i="4"/>
  <c r="AO1011" i="4"/>
  <c r="AT1011" i="4"/>
  <c r="AV1011" i="4" s="1"/>
  <c r="AU1011" i="4"/>
  <c r="AX1011" i="4"/>
  <c r="AY627" i="4" l="1"/>
  <c r="BA627" i="4"/>
  <c r="AV618" i="4"/>
  <c r="AW618" i="4"/>
  <c r="AU603" i="4"/>
  <c r="AW603" i="4"/>
  <c r="AY561" i="4"/>
  <c r="AZ561" i="4"/>
  <c r="BA561" i="4"/>
  <c r="AV672" i="4"/>
  <c r="AU672" i="4"/>
  <c r="AV1009" i="4"/>
  <c r="AU1002" i="4"/>
  <c r="AV993" i="4"/>
  <c r="AU986" i="4"/>
  <c r="AV977" i="4"/>
  <c r="AZ931" i="4"/>
  <c r="AY921" i="4"/>
  <c r="AY916" i="4"/>
  <c r="AY894" i="4"/>
  <c r="AY889" i="4"/>
  <c r="AZ880" i="4"/>
  <c r="AY873" i="4"/>
  <c r="AZ864" i="4"/>
  <c r="AY857" i="4"/>
  <c r="AZ848" i="4"/>
  <c r="AY841" i="4"/>
  <c r="AZ832" i="4"/>
  <c r="AY825" i="4"/>
  <c r="AZ816" i="4"/>
  <c r="AY809" i="4"/>
  <c r="AZ800" i="4"/>
  <c r="AY793" i="4"/>
  <c r="AZ784" i="4"/>
  <c r="AY777" i="4"/>
  <c r="AZ768" i="4"/>
  <c r="AY761" i="4"/>
  <c r="AZ752" i="4"/>
  <c r="AY745" i="4"/>
  <c r="AZ736" i="4"/>
  <c r="AY729" i="4"/>
  <c r="AY722" i="4"/>
  <c r="AY716" i="4"/>
  <c r="AV713" i="4"/>
  <c r="AZ708" i="4"/>
  <c r="AV705" i="4"/>
  <c r="AZ693" i="4"/>
  <c r="AZ691" i="4"/>
  <c r="AV688" i="4"/>
  <c r="BA684" i="4"/>
  <c r="AY664" i="4"/>
  <c r="BA664" i="4"/>
  <c r="AU662" i="4"/>
  <c r="AW653" i="4"/>
  <c r="AV646" i="4"/>
  <c r="AW644" i="4"/>
  <c r="AV644" i="4"/>
  <c r="AU627" i="4"/>
  <c r="AV627" i="4"/>
  <c r="AW627" i="4"/>
  <c r="AY546" i="4"/>
  <c r="AZ546" i="4"/>
  <c r="BA546" i="4"/>
  <c r="AW129" i="4"/>
  <c r="AU129" i="4"/>
  <c r="AW710" i="4"/>
  <c r="AU710" i="4"/>
  <c r="AY708" i="4"/>
  <c r="AY693" i="4"/>
  <c r="AY684" i="4"/>
  <c r="AU653" i="4"/>
  <c r="AY648" i="4"/>
  <c r="AZ648" i="4"/>
  <c r="AY589" i="4"/>
  <c r="AZ589" i="4"/>
  <c r="AZ454" i="4"/>
  <c r="AY454" i="4"/>
  <c r="BA454" i="4"/>
  <c r="BA131" i="4"/>
  <c r="AY131" i="4"/>
  <c r="AY686" i="4"/>
  <c r="AZ686" i="4"/>
  <c r="AU631" i="4"/>
  <c r="AW631" i="4"/>
  <c r="AY607" i="4"/>
  <c r="BA607" i="4"/>
  <c r="AU605" i="4"/>
  <c r="AV605" i="4"/>
  <c r="AV574" i="4"/>
  <c r="AU574" i="4"/>
  <c r="AW574" i="4"/>
  <c r="AY556" i="4"/>
  <c r="AZ556" i="4"/>
  <c r="BA556" i="4"/>
  <c r="AY550" i="4"/>
  <c r="AZ550" i="4"/>
  <c r="AW1005" i="4"/>
  <c r="AV998" i="4"/>
  <c r="AW989" i="4"/>
  <c r="AV982" i="4"/>
  <c r="AW973" i="4"/>
  <c r="AZ969" i="4"/>
  <c r="AZ934" i="4"/>
  <c r="AZ929" i="4"/>
  <c r="BA912" i="4"/>
  <c r="AZ902" i="4"/>
  <c r="BA897" i="4"/>
  <c r="AZ892" i="4"/>
  <c r="AZ885" i="4"/>
  <c r="BA876" i="4"/>
  <c r="AZ869" i="4"/>
  <c r="BA860" i="4"/>
  <c r="AZ853" i="4"/>
  <c r="BA844" i="4"/>
  <c r="AZ837" i="4"/>
  <c r="BA828" i="4"/>
  <c r="AZ821" i="4"/>
  <c r="BA812" i="4"/>
  <c r="AZ805" i="4"/>
  <c r="BA796" i="4"/>
  <c r="AZ789" i="4"/>
  <c r="BA780" i="4"/>
  <c r="AZ773" i="4"/>
  <c r="BA764" i="4"/>
  <c r="AZ757" i="4"/>
  <c r="BA748" i="4"/>
  <c r="AZ741" i="4"/>
  <c r="BA732" i="4"/>
  <c r="AZ725" i="4"/>
  <c r="AY711" i="4"/>
  <c r="AZ703" i="4"/>
  <c r="AZ696" i="4"/>
  <c r="AW686" i="4"/>
  <c r="AV686" i="4"/>
  <c r="AY682" i="4"/>
  <c r="AZ682" i="4"/>
  <c r="BA680" i="4"/>
  <c r="AU668" i="4"/>
  <c r="AW607" i="4"/>
  <c r="AU607" i="4"/>
  <c r="AV607" i="4"/>
  <c r="AW996" i="4"/>
  <c r="AW980" i="4"/>
  <c r="AY969" i="4"/>
  <c r="AZ965" i="4"/>
  <c r="BA927" i="4"/>
  <c r="BA922" i="4"/>
  <c r="BA917" i="4"/>
  <c r="BA907" i="4"/>
  <c r="BA883" i="4"/>
  <c r="BA867" i="4"/>
  <c r="BA851" i="4"/>
  <c r="BA835" i="4"/>
  <c r="BA819" i="4"/>
  <c r="BA803" i="4"/>
  <c r="AV719" i="4"/>
  <c r="AY696" i="4"/>
  <c r="BA671" i="4"/>
  <c r="AW576" i="4"/>
  <c r="AU576" i="4"/>
  <c r="AY567" i="4"/>
  <c r="AZ567" i="4"/>
  <c r="BA567" i="4"/>
  <c r="AU552" i="4"/>
  <c r="AW552" i="4"/>
  <c r="AV548" i="4"/>
  <c r="AU548" i="4"/>
  <c r="AW548" i="4"/>
  <c r="AV107" i="4"/>
  <c r="AU107" i="4"/>
  <c r="AW107" i="4"/>
  <c r="AW971" i="4"/>
  <c r="BA895" i="4"/>
  <c r="BA842" i="4"/>
  <c r="BA826" i="4"/>
  <c r="BA810" i="4"/>
  <c r="BA794" i="4"/>
  <c r="BA778" i="4"/>
  <c r="BA762" i="4"/>
  <c r="BA746" i="4"/>
  <c r="BA730" i="4"/>
  <c r="BA717" i="4"/>
  <c r="AW711" i="4"/>
  <c r="BA694" i="4"/>
  <c r="BA675" i="4"/>
  <c r="AY675" i="4"/>
  <c r="AY643" i="4"/>
  <c r="AZ643" i="4"/>
  <c r="AY602" i="4"/>
  <c r="BA602" i="4"/>
  <c r="AV598" i="4"/>
  <c r="AU598" i="4"/>
  <c r="AW567" i="4"/>
  <c r="AU567" i="4"/>
  <c r="AV567" i="4"/>
  <c r="AY560" i="4"/>
  <c r="AZ560" i="4"/>
  <c r="BA560" i="4"/>
  <c r="AW1003" i="4"/>
  <c r="AW1010" i="4"/>
  <c r="AV1003" i="4"/>
  <c r="AW994" i="4"/>
  <c r="AV987" i="4"/>
  <c r="AW978" i="4"/>
  <c r="AV971" i="4"/>
  <c r="AY963" i="4"/>
  <c r="AY961" i="4"/>
  <c r="BA959" i="4"/>
  <c r="AZ957" i="4"/>
  <c r="AY953" i="4"/>
  <c r="AZ949" i="4"/>
  <c r="AY945" i="4"/>
  <c r="AY941" i="4"/>
  <c r="BA932" i="4"/>
  <c r="BA910" i="4"/>
  <c r="BA900" i="4"/>
  <c r="AZ895" i="4"/>
  <c r="AZ890" i="4"/>
  <c r="BA881" i="4"/>
  <c r="AZ874" i="4"/>
  <c r="BA865" i="4"/>
  <c r="AZ858" i="4"/>
  <c r="BA849" i="4"/>
  <c r="AZ842" i="4"/>
  <c r="BA833" i="4"/>
  <c r="AZ826" i="4"/>
  <c r="BA817" i="4"/>
  <c r="AZ810" i="4"/>
  <c r="BA801" i="4"/>
  <c r="AZ794" i="4"/>
  <c r="BA785" i="4"/>
  <c r="AZ778" i="4"/>
  <c r="BA769" i="4"/>
  <c r="AZ762" i="4"/>
  <c r="BA753" i="4"/>
  <c r="AZ746" i="4"/>
  <c r="BA737" i="4"/>
  <c r="AZ730" i="4"/>
  <c r="AZ717" i="4"/>
  <c r="AV711" i="4"/>
  <c r="AU703" i="4"/>
  <c r="AW703" i="4"/>
  <c r="AZ699" i="4"/>
  <c r="AV696" i="4"/>
  <c r="AZ694" i="4"/>
  <c r="AY673" i="4"/>
  <c r="AZ673" i="4"/>
  <c r="AW650" i="4"/>
  <c r="AU650" i="4"/>
  <c r="AU600" i="4"/>
  <c r="AV600" i="4"/>
  <c r="AV596" i="4"/>
  <c r="AU596" i="4"/>
  <c r="AV558" i="4"/>
  <c r="AU558" i="4"/>
  <c r="AW558" i="4"/>
  <c r="AZ513" i="4"/>
  <c r="AY513" i="4"/>
  <c r="BA513" i="4"/>
  <c r="AW987" i="4"/>
  <c r="BA890" i="4"/>
  <c r="BA874" i="4"/>
  <c r="BA858" i="4"/>
  <c r="AW1001" i="4"/>
  <c r="AW985" i="4"/>
  <c r="AY957" i="4"/>
  <c r="AY955" i="4"/>
  <c r="AZ951" i="4"/>
  <c r="AY949" i="4"/>
  <c r="BA947" i="4"/>
  <c r="BA939" i="4"/>
  <c r="BA937" i="4"/>
  <c r="BA925" i="4"/>
  <c r="BA920" i="4"/>
  <c r="BA915" i="4"/>
  <c r="BA905" i="4"/>
  <c r="BA888" i="4"/>
  <c r="BA872" i="4"/>
  <c r="BA856" i="4"/>
  <c r="BA840" i="4"/>
  <c r="BA824" i="4"/>
  <c r="BA808" i="4"/>
  <c r="BA792" i="4"/>
  <c r="BA776" i="4"/>
  <c r="BA760" i="4"/>
  <c r="BA744" i="4"/>
  <c r="BA728" i="4"/>
  <c r="BA715" i="4"/>
  <c r="BA712" i="4"/>
  <c r="AY699" i="4"/>
  <c r="AU696" i="4"/>
  <c r="BA687" i="4"/>
  <c r="AW671" i="4"/>
  <c r="AY659" i="4"/>
  <c r="BA659" i="4"/>
  <c r="AU643" i="4"/>
  <c r="AW643" i="4"/>
  <c r="AY604" i="4"/>
  <c r="AZ604" i="4"/>
  <c r="BA604" i="4"/>
  <c r="AU560" i="4"/>
  <c r="AW560" i="4"/>
  <c r="AU680" i="4"/>
  <c r="AV680" i="4"/>
  <c r="AY654" i="4"/>
  <c r="AZ654" i="4"/>
  <c r="BA654" i="4"/>
  <c r="AY630" i="4"/>
  <c r="BA630" i="4"/>
  <c r="AY573" i="4"/>
  <c r="AZ573" i="4"/>
  <c r="AU571" i="4"/>
  <c r="AV571" i="4"/>
  <c r="AY545" i="4"/>
  <c r="AZ545" i="4"/>
  <c r="BA545" i="4"/>
  <c r="AZ930" i="4"/>
  <c r="AZ893" i="4"/>
  <c r="AZ879" i="4"/>
  <c r="AZ863" i="4"/>
  <c r="AZ847" i="4"/>
  <c r="AZ831" i="4"/>
  <c r="AZ815" i="4"/>
  <c r="AZ799" i="4"/>
  <c r="AZ783" i="4"/>
  <c r="AZ767" i="4"/>
  <c r="AZ751" i="4"/>
  <c r="AZ735" i="4"/>
  <c r="AZ721" i="4"/>
  <c r="AV720" i="4"/>
  <c r="AV699" i="4"/>
  <c r="AU699" i="4"/>
  <c r="AY697" i="4"/>
  <c r="AY692" i="4"/>
  <c r="AZ692" i="4"/>
  <c r="AY690" i="4"/>
  <c r="AY685" i="4"/>
  <c r="AZ683" i="4"/>
  <c r="AU630" i="4"/>
  <c r="AZ606" i="4"/>
  <c r="AY588" i="4"/>
  <c r="AZ588" i="4"/>
  <c r="AY586" i="4"/>
  <c r="AZ586" i="4"/>
  <c r="AY575" i="4"/>
  <c r="AZ575" i="4"/>
  <c r="BA575" i="4"/>
  <c r="AV654" i="4"/>
  <c r="AU654" i="4"/>
  <c r="AY632" i="4"/>
  <c r="BA632" i="4"/>
  <c r="AY566" i="4"/>
  <c r="AZ566" i="4"/>
  <c r="BA566" i="4"/>
  <c r="AV562" i="4"/>
  <c r="AU562" i="4"/>
  <c r="AW562" i="4"/>
  <c r="AZ111" i="4"/>
  <c r="AY111" i="4"/>
  <c r="BA111" i="4"/>
  <c r="AU690" i="4"/>
  <c r="AW690" i="4"/>
  <c r="AY681" i="4"/>
  <c r="AZ681" i="4"/>
  <c r="AV667" i="4"/>
  <c r="AW667" i="4"/>
  <c r="AV606" i="4"/>
  <c r="AU606" i="4"/>
  <c r="AW606" i="4"/>
  <c r="AY599" i="4"/>
  <c r="AZ599" i="4"/>
  <c r="BA599" i="4"/>
  <c r="AV590" i="4"/>
  <c r="AU590" i="4"/>
  <c r="AW988" i="4"/>
  <c r="AW972" i="4"/>
  <c r="BA901" i="4"/>
  <c r="BA843" i="4"/>
  <c r="BA827" i="4"/>
  <c r="BA811" i="4"/>
  <c r="BA795" i="4"/>
  <c r="BA779" i="4"/>
  <c r="BA763" i="4"/>
  <c r="BA747" i="4"/>
  <c r="BA731" i="4"/>
  <c r="AW721" i="4"/>
  <c r="AW678" i="4"/>
  <c r="AU678" i="4"/>
  <c r="BA674" i="4"/>
  <c r="AY568" i="4"/>
  <c r="AZ568" i="4"/>
  <c r="AU415" i="4"/>
  <c r="AV415" i="4"/>
  <c r="AW415" i="4"/>
  <c r="BA911" i="4"/>
  <c r="BA875" i="4"/>
  <c r="AV1004" i="4"/>
  <c r="AW995" i="4"/>
  <c r="AW979" i="4"/>
  <c r="BA964" i="4"/>
  <c r="AZ933" i="4"/>
  <c r="BA926" i="4"/>
  <c r="AZ911" i="4"/>
  <c r="BA906" i="4"/>
  <c r="AZ901" i="4"/>
  <c r="AZ896" i="4"/>
  <c r="AZ891" i="4"/>
  <c r="BA882" i="4"/>
  <c r="AZ875" i="4"/>
  <c r="BA866" i="4"/>
  <c r="AZ859" i="4"/>
  <c r="BA850" i="4"/>
  <c r="AZ843" i="4"/>
  <c r="BA834" i="4"/>
  <c r="AZ827" i="4"/>
  <c r="BA818" i="4"/>
  <c r="AZ811" i="4"/>
  <c r="BA802" i="4"/>
  <c r="AZ795" i="4"/>
  <c r="BA786" i="4"/>
  <c r="AZ779" i="4"/>
  <c r="BA770" i="4"/>
  <c r="AZ763" i="4"/>
  <c r="BA754" i="4"/>
  <c r="AZ747" i="4"/>
  <c r="BA738" i="4"/>
  <c r="AZ731" i="4"/>
  <c r="AV721" i="4"/>
  <c r="BA710" i="4"/>
  <c r="BA700" i="4"/>
  <c r="BA695" i="4"/>
  <c r="AZ674" i="4"/>
  <c r="AY618" i="4"/>
  <c r="AZ618" i="4"/>
  <c r="BA618" i="4"/>
  <c r="AY611" i="4"/>
  <c r="AZ611" i="4"/>
  <c r="AY603" i="4"/>
  <c r="AZ603" i="4"/>
  <c r="BA603" i="4"/>
  <c r="AW599" i="4"/>
  <c r="AV599" i="4"/>
  <c r="AY570" i="4"/>
  <c r="AZ570" i="4"/>
  <c r="BA570" i="4"/>
  <c r="AW557" i="4"/>
  <c r="AU557" i="4"/>
  <c r="AW478" i="4"/>
  <c r="AV478" i="4"/>
  <c r="AY256" i="4"/>
  <c r="AZ256" i="4"/>
  <c r="AW1004" i="4"/>
  <c r="BA933" i="4"/>
  <c r="BA896" i="4"/>
  <c r="BA891" i="4"/>
  <c r="BA859" i="4"/>
  <c r="AW1011" i="4"/>
  <c r="AV988" i="4"/>
  <c r="AV972" i="4"/>
  <c r="BA960" i="4"/>
  <c r="AZ964" i="4"/>
  <c r="AZ960" i="4"/>
  <c r="BA956" i="4"/>
  <c r="BA952" i="4"/>
  <c r="BA948" i="4"/>
  <c r="BA944" i="4"/>
  <c r="BA940" i="4"/>
  <c r="AY695" i="4"/>
  <c r="AU676" i="4"/>
  <c r="AY672" i="4"/>
  <c r="AZ672" i="4"/>
  <c r="AZ627" i="4"/>
  <c r="AU618" i="4"/>
  <c r="AV611" i="4"/>
  <c r="AV603" i="4"/>
  <c r="AY593" i="4"/>
  <c r="AZ593" i="4"/>
  <c r="AY572" i="4"/>
  <c r="AZ572" i="4"/>
  <c r="BA572" i="4"/>
  <c r="BA574" i="4"/>
  <c r="AZ569" i="4"/>
  <c r="AW566" i="4"/>
  <c r="BA564" i="4"/>
  <c r="AW556" i="4"/>
  <c r="BA554" i="4"/>
  <c r="AZ551" i="4"/>
  <c r="AU543" i="4"/>
  <c r="BA541" i="4"/>
  <c r="AV534" i="4"/>
  <c r="AU513" i="4"/>
  <c r="AV505" i="4"/>
  <c r="AW501" i="4"/>
  <c r="AW499" i="4"/>
  <c r="AV484" i="4"/>
  <c r="AU482" i="4"/>
  <c r="AY458" i="4"/>
  <c r="AW456" i="4"/>
  <c r="BA429" i="4"/>
  <c r="AV413" i="4"/>
  <c r="BA403" i="4"/>
  <c r="BA379" i="4"/>
  <c r="AZ320" i="4"/>
  <c r="AZ262" i="4"/>
  <c r="AZ260" i="4"/>
  <c r="AW258" i="4"/>
  <c r="BA180" i="4"/>
  <c r="AU124" i="4"/>
  <c r="AW111" i="4"/>
  <c r="AV50" i="4"/>
  <c r="AY22" i="4"/>
  <c r="AY13" i="4"/>
  <c r="AV6" i="4"/>
  <c r="BA441" i="4"/>
  <c r="BA433" i="4"/>
  <c r="AY429" i="4"/>
  <c r="AU133" i="4"/>
  <c r="AU20" i="4"/>
  <c r="AU6" i="4"/>
  <c r="AU675" i="4"/>
  <c r="AU625" i="4"/>
  <c r="AZ615" i="4"/>
  <c r="AZ600" i="4"/>
  <c r="AZ587" i="4"/>
  <c r="AZ582" i="4"/>
  <c r="AZ577" i="4"/>
  <c r="BA562" i="4"/>
  <c r="AW554" i="4"/>
  <c r="AW441" i="4"/>
  <c r="AW439" i="4"/>
  <c r="AW429" i="4"/>
  <c r="BA416" i="4"/>
  <c r="BA315" i="4"/>
  <c r="AZ268" i="4"/>
  <c r="AW266" i="4"/>
  <c r="AV251" i="4"/>
  <c r="AW249" i="4"/>
  <c r="AV247" i="4"/>
  <c r="BA188" i="4"/>
  <c r="AY186" i="4"/>
  <c r="AU184" i="4"/>
  <c r="AU175" i="4"/>
  <c r="BA108" i="4"/>
  <c r="AZ30" i="4"/>
  <c r="AY28" i="4"/>
  <c r="AY15" i="4"/>
  <c r="BA640" i="4"/>
  <c r="BA605" i="4"/>
  <c r="AW597" i="4"/>
  <c r="BA595" i="4"/>
  <c r="BA580" i="4"/>
  <c r="AZ562" i="4"/>
  <c r="BA557" i="4"/>
  <c r="BA552" i="4"/>
  <c r="BA547" i="4"/>
  <c r="BA535" i="4"/>
  <c r="AV518" i="4"/>
  <c r="BA506" i="4"/>
  <c r="AW492" i="4"/>
  <c r="BA449" i="4"/>
  <c r="AV441" i="4"/>
  <c r="AV439" i="4"/>
  <c r="AV429" i="4"/>
  <c r="AY416" i="4"/>
  <c r="BA414" i="4"/>
  <c r="BA383" i="4"/>
  <c r="AV308" i="4"/>
  <c r="AV249" i="4"/>
  <c r="AY188" i="4"/>
  <c r="AY108" i="4"/>
  <c r="BA99" i="4"/>
  <c r="AU54" i="4"/>
  <c r="AY32" i="4"/>
  <c r="AZ17" i="4"/>
  <c r="BA542" i="4"/>
  <c r="BA533" i="4"/>
  <c r="BA531" i="4"/>
  <c r="AV514" i="4"/>
  <c r="AV494" i="4"/>
  <c r="BA461" i="4"/>
  <c r="BA453" i="4"/>
  <c r="BA422" i="4"/>
  <c r="AW192" i="4"/>
  <c r="AW188" i="4"/>
  <c r="AW99" i="4"/>
  <c r="AV17" i="4"/>
  <c r="BA616" i="4"/>
  <c r="BA598" i="4"/>
  <c r="AW595" i="4"/>
  <c r="AW580" i="4"/>
  <c r="BA578" i="4"/>
  <c r="BA565" i="4"/>
  <c r="BA555" i="4"/>
  <c r="AV547" i="4"/>
  <c r="AZ542" i="4"/>
  <c r="AW535" i="4"/>
  <c r="AY533" i="4"/>
  <c r="AY531" i="4"/>
  <c r="BA527" i="4"/>
  <c r="AU514" i="4"/>
  <c r="AW504" i="4"/>
  <c r="AV502" i="4"/>
  <c r="AU494" i="4"/>
  <c r="AY461" i="4"/>
  <c r="AV455" i="4"/>
  <c r="AY453" i="4"/>
  <c r="AY422" i="4"/>
  <c r="AV412" i="4"/>
  <c r="BA407" i="4"/>
  <c r="BA395" i="4"/>
  <c r="BA347" i="4"/>
  <c r="BA312" i="4"/>
  <c r="BA259" i="4"/>
  <c r="AW257" i="4"/>
  <c r="AW196" i="4"/>
  <c r="AU192" i="4"/>
  <c r="AU188" i="4"/>
  <c r="BA181" i="4"/>
  <c r="AU99" i="4"/>
  <c r="AY14" i="4"/>
  <c r="AZ7" i="4"/>
  <c r="AZ5" i="4"/>
  <c r="AV535" i="4"/>
  <c r="BA529" i="4"/>
  <c r="BA523" i="4"/>
  <c r="BA430" i="4"/>
  <c r="BA426" i="4"/>
  <c r="AU132" i="4"/>
  <c r="AY5" i="4"/>
  <c r="BA601" i="4"/>
  <c r="BA583" i="4"/>
  <c r="AV575" i="4"/>
  <c r="BA563" i="4"/>
  <c r="AW542" i="4"/>
  <c r="AU533" i="4"/>
  <c r="AW531" i="4"/>
  <c r="AY529" i="4"/>
  <c r="AY523" i="4"/>
  <c r="AY519" i="4"/>
  <c r="AY430" i="4"/>
  <c r="AY426" i="4"/>
  <c r="AW402" i="4"/>
  <c r="AU395" i="4"/>
  <c r="AV312" i="4"/>
  <c r="AV263" i="4"/>
  <c r="AU125" i="4"/>
  <c r="AZ558" i="4"/>
  <c r="AZ548" i="4"/>
  <c r="AU529" i="4"/>
  <c r="AY517" i="4"/>
  <c r="AY515" i="4"/>
  <c r="AU487" i="4"/>
  <c r="AW440" i="4"/>
  <c r="AY438" i="4"/>
  <c r="AV434" i="4"/>
  <c r="AW432" i="4"/>
  <c r="AV426" i="4"/>
  <c r="BA387" i="4"/>
  <c r="AW314" i="4"/>
  <c r="AV265" i="4"/>
  <c r="AZ252" i="4"/>
  <c r="AY189" i="4"/>
  <c r="AU185" i="4"/>
  <c r="AU183" i="4"/>
  <c r="AY127" i="4"/>
  <c r="BA107" i="4"/>
  <c r="AY105" i="4"/>
  <c r="AU62" i="4"/>
  <c r="AY57" i="4"/>
  <c r="AY55" i="4"/>
  <c r="AU27" i="4"/>
  <c r="AV647" i="4"/>
  <c r="AZ609" i="4"/>
  <c r="AZ591" i="4"/>
  <c r="AZ581" i="4"/>
  <c r="AV573" i="4"/>
  <c r="AZ571" i="4"/>
  <c r="AV563" i="4"/>
  <c r="AZ543" i="4"/>
  <c r="AZ538" i="4"/>
  <c r="AU517" i="4"/>
  <c r="AY413" i="4"/>
  <c r="BA411" i="4"/>
  <c r="AY193" i="4"/>
  <c r="AU189" i="4"/>
  <c r="BA462"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06" i="3"/>
  <c r="BC623" i="3"/>
  <c r="BC617" i="3"/>
  <c r="BC597" i="3"/>
  <c r="BC528" i="3"/>
  <c r="BC512" i="3"/>
  <c r="BC384" i="3"/>
  <c r="BC241" i="3"/>
  <c r="BC217" i="3"/>
  <c r="BC201" i="3"/>
  <c r="BC167" i="3"/>
  <c r="BC55" i="3"/>
  <c r="BC40" i="3"/>
  <c r="BC32" i="3"/>
  <c r="BC68" i="3"/>
  <c r="BC171" i="3"/>
  <c r="BC178" i="3"/>
  <c r="BC179" i="3"/>
  <c r="BC234" i="3"/>
  <c r="BC290" i="3"/>
  <c r="BC298" i="3"/>
  <c r="BC366" i="3"/>
  <c r="BC430" i="3"/>
  <c r="BC431" i="3"/>
  <c r="BC468" i="3"/>
  <c r="BC484" i="3"/>
  <c r="BC490" i="3"/>
  <c r="BC517" i="3"/>
  <c r="BC581" i="3"/>
  <c r="BC650" i="3"/>
  <c r="BC658" i="3"/>
  <c r="BC698" i="3"/>
  <c r="BC786" i="3"/>
  <c r="BC787" i="3"/>
  <c r="BC789" i="3"/>
  <c r="BC797" i="3"/>
  <c r="BB133" i="3" l="1"/>
  <c r="BC173" i="3"/>
  <c r="BC830" i="3"/>
  <c r="BB802" i="3"/>
  <c r="BC411" i="3"/>
  <c r="AU10" i="4"/>
  <c r="BC838" i="3"/>
  <c r="BC240" i="3"/>
  <c r="BB421" i="3"/>
  <c r="BC659" i="3"/>
  <c r="BC425" i="3"/>
  <c r="BC454" i="3"/>
  <c r="BC692" i="3"/>
  <c r="BC535" i="3"/>
  <c r="BC596" i="3"/>
  <c r="BC33" i="3"/>
  <c r="BC136" i="3"/>
  <c r="BC80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B1010" i="4"/>
  <c r="AE1010" i="4" s="1"/>
  <c r="AI1010" i="4" s="1"/>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E426" i="4" s="1"/>
  <c r="AI426" i="4" s="1"/>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<sst xmlns="http://schemas.openxmlformats.org/spreadsheetml/2006/main" count="8233" uniqueCount="3581">
  <si>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</si>
  <si>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</si>
  <si>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</si>
  <si>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</si>
  <si>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</si>
  <si>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</si>
  <si>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</si>
  <si>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</si>
  <si>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</si>
  <si>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</si>
  <si>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</si>
  <si>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</si>
  <si>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</si>
  <si>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</si>
  <si>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</si>
  <si>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</si>
  <si>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</si>
  <si>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</si>
  <si>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</si>
  <si>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</si>
  <si>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</si>
  <si>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</si>
  <si>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</si>
  <si>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</si>
  <si>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</si>
  <si>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</si>
  <si>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</si>
  <si>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</si>
  <si>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</si>
  <si>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</si>
  <si>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</si>
  <si>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</si>
  <si>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</si>
  <si>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</si>
  <si>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</si>
  <si>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</si>
  <si>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</si>
  <si>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</si>
  <si>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</si>
  <si>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</si>
  <si>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</si>
  <si>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</si>
  <si>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</si>
  <si>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</si>
  <si>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</si>
  <si>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</si>
  <si>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</si>
  <si>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</si>
  <si>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</si>
  <si>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</si>
  <si>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</si>
  <si>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</si>
  <si>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</si>
  <si>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</si>
  <si>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</si>
  <si>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</si>
  <si>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</si>
  <si>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</si>
  <si>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</si>
  <si>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</si>
  <si>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</si>
  <si>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</si>
  <si>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</si>
  <si>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</si>
  <si>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</si>
  <si>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</si>
  <si>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</si>
  <si>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</si>
  <si>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</si>
  <si>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</si>
  <si>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</si>
  <si>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</si>
  <si>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</si>
  <si>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</si>
  <si>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</si>
  <si>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</si>
  <si>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</si>
  <si>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</si>
  <si>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</si>
  <si>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</si>
  <si>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</si>
  <si>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</si>
  <si>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</si>
  <si>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</si>
  <si>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</si>
  <si>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</si>
  <si>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</si>
  <si>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</si>
  <si>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</si>
  <si>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</si>
  <si>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</si>
  <si>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</si>
  <si>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</si>
  <si>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</si>
  <si>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</si>
  <si>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</si>
  <si>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</si>
  <si>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</si>
  <si>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</si>
  <si>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</si>
  <si>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</si>
  <si>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</si>
  <si>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</si>
  <si>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</si>
  <si>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</si>
  <si>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</si>
  <si>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</si>
  <si>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</si>
  <si>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</si>
  <si>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</si>
  <si>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</si>
  <si>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</si>
  <si>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</si>
  <si>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</si>
  <si>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</si>
  <si>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</si>
  <si>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</si>
  <si>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</si>
  <si>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</si>
  <si>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</si>
  <si>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</si>
  <si>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</si>
  <si>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</si>
  <si>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</si>
  <si>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</si>
  <si>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</si>
  <si>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</si>
  <si>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</si>
  <si>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</si>
  <si>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</si>
  <si>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</si>
  <si>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</si>
  <si>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</si>
  <si>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</si>
  <si>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</si>
  <si>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</si>
  <si>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</si>
  <si>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</si>
  <si>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</si>
  <si>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</si>
  <si>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</si>
  <si>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</si>
  <si>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</si>
  <si>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</si>
  <si>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</si>
  <si>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</si>
  <si>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</si>
  <si>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</si>
  <si>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</si>
  <si>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</si>
  <si>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</si>
  <si>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</si>
  <si>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</si>
  <si>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</si>
  <si>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</si>
  <si>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</si>
  <si>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</si>
  <si>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</si>
  <si>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</si>
  <si>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</si>
  <si>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</si>
  <si>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</si>
  <si>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</si>
  <si>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</si>
  <si>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</si>
  <si>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</si>
  <si>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</si>
  <si>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</si>
  <si>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</si>
  <si>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</si>
  <si>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</si>
  <si>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</si>
  <si>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</si>
  <si>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</si>
  <si>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</si>
  <si>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</si>
  <si>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</si>
  <si>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</si>
  <si>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</si>
  <si>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</si>
  <si>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</si>
  <si>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</si>
  <si>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</si>
  <si>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</si>
  <si>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</si>
  <si>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</si>
  <si>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</si>
  <si>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</si>
  <si>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</si>
  <si>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</si>
  <si>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</si>
  <si>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</si>
  <si>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</si>
  <si>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</si>
  <si>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</si>
  <si>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</si>
  <si>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</si>
  <si>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</si>
  <si>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</si>
  <si>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</si>
  <si>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</si>
  <si>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</si>
  <si>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</si>
  <si>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</si>
  <si>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</si>
  <si>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</si>
  <si>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</si>
  <si>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</si>
  <si>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</si>
  <si>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</si>
  <si>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</si>
  <si>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</si>
  <si>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</si>
  <si>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</si>
  <si>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</si>
  <si>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</si>
  <si>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</si>
  <si>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</si>
  <si>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</si>
  <si>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</si>
  <si>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</si>
  <si>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</si>
  <si>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</si>
  <si>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</si>
  <si>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</si>
  <si>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</si>
  <si>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</si>
  <si>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</si>
  <si>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</si>
  <si>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</si>
  <si>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</si>
  <si>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</si>
  <si>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</si>
  <si>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</si>
  <si>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</si>
  <si>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</si>
  <si>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</si>
  <si>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</si>
  <si>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</si>
  <si>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</si>
  <si>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</si>
  <si>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</si>
  <si>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</si>
  <si>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</si>
  <si>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</si>
  <si>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</si>
  <si>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</si>
  <si>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</si>
  <si>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</si>
  <si>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</si>
  <si>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</si>
  <si>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</si>
  <si>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</si>
  <si>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</si>
  <si>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</si>
  <si>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</si>
  <si>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</si>
  <si>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</si>
  <si>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</si>
  <si>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</si>
  <si>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</si>
  <si>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</si>
  <si>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</si>
  <si>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</si>
  <si>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</si>
  <si>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</si>
  <si>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</si>
  <si>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</si>
  <si>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</si>
  <si>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</si>
  <si>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</si>
  <si>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</si>
  <si>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</si>
  <si>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</si>
  <si>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</si>
  <si>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</si>
  <si>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</si>
  <si>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</si>
  <si>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</si>
  <si>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</si>
  <si>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</si>
  <si>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</si>
  <si>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</si>
  <si>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</si>
  <si>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</si>
  <si>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</si>
  <si>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</si>
  <si>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</si>
  <si>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</si>
  <si>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</si>
  <si>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</si>
  <si>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</si>
  <si>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</si>
  <si>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</si>
  <si>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</si>
  <si>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</si>
  <si>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</si>
  <si>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</si>
  <si>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</si>
  <si>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</si>
  <si>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</si>
  <si>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</si>
  <si>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</si>
  <si>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</si>
  <si>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</si>
  <si>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</si>
  <si>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</si>
  <si>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</si>
  <si>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</si>
  <si>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</si>
  <si>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</si>
  <si>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</si>
  <si>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</si>
  <si>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</si>
  <si>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</si>
  <si>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</si>
  <si>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</si>
  <si>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</si>
  <si>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</si>
  <si>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</si>
  <si>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</si>
  <si>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</si>
  <si>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</si>
  <si>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</si>
  <si>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</si>
  <si>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</si>
  <si>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</si>
  <si>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</si>
  <si>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</si>
  <si>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</si>
  <si>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</si>
  <si>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</si>
  <si>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</si>
  <si>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</si>
  <si>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</si>
  <si>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</si>
  <si>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</si>
  <si>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</si>
  <si>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</si>
  <si>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</si>
  <si>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</si>
  <si>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</si>
  <si>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</si>
  <si>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</si>
  <si>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</si>
  <si>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</si>
  <si>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</si>
  <si>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</si>
  <si>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</si>
  <si>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</si>
  <si>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</si>
  <si>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</si>
  <si>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</si>
  <si>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</si>
  <si>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</si>
  <si>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</si>
  <si>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</si>
  <si>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</si>
  <si>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</si>
  <si>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</si>
  <si>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</si>
  <si>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</si>
  <si>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</si>
  <si>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</si>
  <si>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</si>
  <si>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</si>
  <si>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</si>
  <si>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</si>
  <si>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</si>
  <si>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</si>
  <si>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</si>
  <si>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</si>
  <si>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</si>
  <si>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</si>
  <si>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</si>
  <si>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</si>
  <si>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</si>
  <si>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</si>
  <si>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</si>
  <si>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</si>
  <si>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</si>
  <si>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</si>
  <si>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</si>
  <si>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</si>
  <si>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</si>
  <si>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</si>
  <si>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</si>
  <si>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</si>
  <si>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</si>
  <si>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</si>
  <si>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</si>
  <si>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</si>
  <si>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</si>
  <si>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</si>
  <si>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</si>
  <si>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</si>
  <si>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</si>
  <si>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</si>
  <si>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</si>
  <si>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</si>
  <si>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</si>
  <si>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</si>
  <si>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</si>
  <si>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</si>
  <si>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</si>
  <si>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</si>
  <si>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</si>
  <si>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</si>
  <si>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</si>
  <si>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</si>
  <si>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</si>
  <si>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</si>
  <si>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</si>
  <si>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</si>
  <si>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</si>
  <si>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</si>
  <si>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</si>
  <si>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</si>
  <si>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</si>
  <si>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</si>
  <si>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</si>
  <si>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</si>
  <si>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</si>
  <si>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</si>
  <si>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</si>
  <si>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</si>
  <si>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</si>
  <si>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</si>
  <si>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</si>
  <si>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</si>
  <si>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</si>
  <si>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</si>
  <si>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</si>
  <si>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</si>
  <si>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</si>
  <si>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</si>
  <si>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</si>
  <si>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</si>
  <si>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</si>
  <si>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</si>
  <si>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</si>
  <si>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</si>
  <si>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</si>
  <si>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</si>
  <si>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</si>
  <si>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</si>
  <si>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</si>
  <si>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</si>
  <si>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</si>
  <si>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</si>
  <si>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</si>
  <si>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</si>
  <si>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</si>
  <si>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</si>
  <si>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</si>
  <si>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</si>
  <si>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</si>
  <si>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</si>
  <si>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</si>
  <si>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</si>
  <si>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</si>
  <si>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</si>
  <si>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</si>
  <si>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</si>
  <si>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</si>
  <si>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</si>
  <si>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</si>
  <si>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</si>
  <si>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</si>
  <si>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</si>
  <si>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</si>
  <si>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</si>
  <si>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</si>
  <si>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</si>
  <si>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</si>
  <si>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</si>
  <si>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</si>
  <si>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</si>
  <si>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</si>
  <si>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</si>
  <si>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</si>
  <si>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</si>
  <si>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</si>
  <si>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</si>
  <si>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</si>
  <si>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</si>
  <si>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</si>
  <si>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</si>
  <si>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</si>
  <si>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</si>
  <si>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</si>
  <si>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</si>
  <si>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</si>
  <si>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</si>
  <si>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</si>
  <si>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</si>
  <si>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</si>
  <si>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</si>
  <si>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</si>
  <si>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</si>
  <si>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</si>
  <si>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</si>
  <si>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</si>
  <si>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</si>
  <si>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</si>
  <si>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</si>
  <si>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</si>
  <si>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</si>
  <si>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</si>
  <si>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</si>
  <si>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</si>
  <si>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</si>
  <si>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</si>
  <si>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</si>
  <si>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</si>
  <si>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</si>
  <si>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</si>
  <si>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</si>
  <si>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</si>
  <si>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</si>
  <si>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</si>
  <si>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</si>
  <si>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</si>
  <si>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</si>
  <si>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</si>
  <si>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</si>
  <si>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</si>
  <si>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</si>
  <si>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</si>
  <si>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</si>
  <si>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</si>
  <si>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</si>
  <si>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</si>
  <si>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</si>
  <si>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</si>
  <si>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</si>
  <si>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</si>
  <si>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</si>
  <si>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</si>
  <si>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</si>
  <si>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</si>
  <si>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</si>
  <si>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</si>
  <si>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</si>
  <si>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</si>
  <si>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</si>
  <si>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</si>
  <si>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</si>
  <si>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</si>
  <si>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</si>
  <si>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</si>
  <si>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</si>
  <si>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</si>
  <si>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</si>
  <si>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</si>
  <si>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</si>
  <si>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</si>
  <si>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</si>
  <si>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</si>
  <si>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</si>
  <si>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</si>
  <si>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</si>
  <si>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</si>
  <si>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</si>
  <si>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</si>
  <si>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</si>
  <si>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</si>
  <si>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</si>
  <si>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</si>
  <si>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</si>
  <si>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</si>
  <si>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</si>
  <si>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</si>
  <si>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</si>
  <si>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</si>
  <si>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</si>
  <si>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</si>
  <si>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</si>
  <si>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</si>
  <si>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</si>
  <si>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</si>
  <si>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</si>
  <si>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</si>
  <si>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</si>
  <si>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</si>
  <si>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</si>
  <si>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</si>
  <si>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</si>
  <si>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</si>
  <si>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</si>
  <si>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</si>
  <si>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</si>
  <si>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</si>
  <si>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</si>
  <si>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</si>
  <si>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</si>
  <si>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</si>
  <si>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</si>
  <si>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</si>
  <si>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</si>
  <si>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</si>
  <si>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</si>
  <si>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</si>
  <si>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</si>
  <si>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</si>
  <si>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</si>
  <si>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</si>
  <si>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</si>
  <si>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</si>
  <si>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</si>
  <si>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</si>
  <si>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</si>
  <si>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</si>
  <si>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</si>
  <si>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</si>
  <si>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</si>
  <si>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</si>
  <si>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</si>
  <si>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</si>
  <si>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</si>
  <si>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</si>
  <si>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</si>
  <si>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</si>
  <si>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</si>
  <si>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</si>
  <si>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</si>
  <si>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</si>
  <si>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</si>
  <si>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</si>
  <si>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</si>
  <si>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</si>
  <si>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</si>
  <si>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</si>
  <si>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</si>
  <si>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</si>
  <si>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</si>
  <si>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</si>
  <si>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</si>
  <si>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</si>
  <si>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</si>
  <si>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</si>
  <si>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</si>
  <si>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</si>
  <si>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</si>
  <si>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</si>
  <si>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</si>
  <si>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</si>
  <si>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</si>
  <si>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</si>
  <si>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</si>
  <si>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</si>
  <si>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</si>
  <si>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</si>
  <si>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</si>
  <si>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</si>
  <si>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</si>
  <si>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</si>
  <si>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</si>
  <si>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</si>
  <si>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</si>
  <si>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</si>
  <si>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</si>
  <si>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</si>
  <si>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</si>
  <si>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</si>
  <si>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</si>
  <si>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</si>
  <si>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</si>
  <si>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</si>
  <si>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</si>
  <si>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</si>
  <si>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</si>
  <si>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</si>
  <si>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</si>
  <si>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</si>
  <si>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</si>
  <si>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</si>
  <si>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</si>
  <si>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</si>
  <si>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</si>
  <si>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</si>
  <si>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</si>
  <si>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</si>
  <si>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</si>
  <si>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</si>
  <si>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</si>
  <si>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</si>
  <si>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</si>
  <si>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</si>
  <si>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</si>
  <si>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</si>
  <si>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</si>
  <si>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</si>
  <si>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</si>
  <si>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</si>
  <si>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</si>
  <si>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</si>
  <si>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</si>
  <si>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</si>
  <si>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</si>
  <si>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</si>
  <si>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</si>
  <si>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</si>
  <si>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</si>
  <si>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</si>
  <si>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</si>
  <si>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</si>
  <si>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</si>
  <si>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</si>
  <si>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</si>
  <si>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</si>
  <si>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</si>
  <si>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</si>
  <si>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</si>
  <si>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</si>
  <si>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</si>
  <si>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</si>
  <si>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</si>
  <si>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</si>
  <si>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</si>
  <si>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</si>
  <si>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</si>
  <si>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</si>
  <si>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</si>
  <si>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</si>
  <si>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</si>
  <si>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</si>
  <si>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</si>
  <si>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</si>
  <si>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</si>
  <si>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</si>
  <si>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</si>
  <si>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</si>
  <si>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</si>
  <si>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</si>
  <si>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</si>
  <si>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</si>
  <si>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</si>
  <si>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</si>
  <si>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</si>
  <si>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</si>
  <si>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</si>
  <si>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</si>
  <si>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</si>
  <si>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</si>
  <si>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</si>
  <si>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</si>
  <si>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</si>
  <si>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</si>
  <si>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</si>
  <si>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</si>
  <si>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</si>
  <si>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</si>
  <si>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</si>
  <si>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</si>
  <si>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</si>
  <si>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</si>
  <si>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</si>
  <si>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</si>
  <si>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</si>
  <si>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</si>
  <si>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</si>
  <si>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</si>
  <si>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</si>
  <si>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</si>
  <si>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</si>
  <si>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</si>
  <si>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</si>
  <si>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</si>
  <si>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</si>
  <si>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</si>
  <si>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</si>
  <si>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</si>
  <si>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</si>
  <si>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</si>
  <si>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</si>
  <si>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</si>
  <si>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</si>
  <si>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</si>
  <si>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</si>
  <si>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</si>
  <si>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</si>
  <si>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</si>
  <si>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</si>
  <si>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</si>
  <si>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</si>
  <si>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</si>
  <si>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</si>
  <si>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</si>
  <si>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</si>
  <si>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</si>
  <si>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</si>
  <si>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</si>
  <si>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</si>
  <si>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</si>
  <si>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</si>
  <si>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</si>
  <si>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</si>
  <si>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</si>
  <si>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</si>
  <si>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</si>
  <si>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</si>
  <si>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</si>
  <si>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</si>
  <si>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</si>
  <si>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</si>
  <si>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</si>
  <si>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</si>
  <si>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</si>
  <si>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</si>
  <si>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</si>
  <si>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</si>
  <si>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</si>
  <si>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</si>
  <si>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</si>
  <si>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</si>
  <si>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</si>
  <si>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</si>
  <si>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</si>
  <si>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</si>
  <si>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</si>
  <si>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</si>
  <si>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</si>
  <si>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</si>
  <si>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</si>
  <si>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</si>
  <si>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</si>
  <si>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</si>
  <si>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</si>
  <si>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</si>
  <si>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</si>
  <si>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</si>
  <si>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</si>
  <si>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</si>
  <si>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</si>
  <si>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</si>
  <si>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</si>
  <si>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</si>
  <si>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</si>
  <si>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</si>
  <si>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</si>
  <si>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</si>
  <si>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</si>
  <si>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</si>
  <si>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</si>
  <si>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</si>
  <si>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</si>
  <si>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</si>
  <si>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</si>
  <si>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</si>
  <si>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</si>
  <si>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</si>
  <si>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</si>
  <si>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</si>
  <si>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</si>
  <si>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</si>
  <si>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</si>
  <si>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</si>
  <si>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</si>
  <si>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</si>
  <si>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</si>
  <si>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</si>
  <si>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</si>
  <si>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</si>
  <si>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</si>
  <si>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</si>
  <si>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</si>
  <si>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</si>
  <si>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</si>
  <si>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</si>
  <si>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</si>
  <si>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</si>
  <si>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</si>
  <si>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</si>
  <si>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</si>
  <si>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</si>
  <si>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</si>
  <si>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</si>
  <si>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</si>
  <si>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</si>
  <si>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</si>
  <si>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</si>
  <si>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</si>
  <si>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</si>
  <si>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</si>
  <si>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</si>
  <si>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</si>
  <si>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</si>
  <si>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</si>
  <si>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</si>
  <si>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</si>
  <si>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</si>
  <si>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</si>
  <si>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</si>
  <si>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</si>
  <si>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</si>
  <si>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</si>
  <si>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</si>
  <si>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</si>
  <si>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</si>
  <si>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</si>
  <si>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</si>
  <si>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</si>
  <si>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</si>
  <si>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</si>
  <si>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</si>
  <si>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</si>
  <si>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</si>
  <si>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</si>
  <si>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</si>
  <si>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</si>
  <si>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</si>
  <si>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</si>
  <si>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</si>
  <si>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</si>
  <si>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</si>
  <si>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</si>
  <si>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</si>
  <si>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</si>
  <si>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</si>
  <si>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</si>
  <si>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</si>
  <si>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</si>
  <si>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</si>
  <si>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</si>
  <si>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</si>
  <si>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</si>
  <si>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</si>
  <si>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</si>
  <si>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</si>
  <si>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</si>
  <si>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</si>
  <si>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</si>
  <si>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</si>
  <si>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</si>
  <si>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</si>
  <si>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</si>
  <si>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</si>
  <si>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</si>
  <si>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</si>
  <si>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</si>
  <si>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</si>
  <si>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</si>
  <si>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</si>
  <si>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</si>
  <si>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</si>
  <si>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</si>
  <si>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</si>
  <si>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</si>
  <si>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</si>
  <si>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</si>
  <si>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</si>
  <si>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</si>
  <si>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</si>
  <si>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</si>
  <si>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</si>
  <si>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</si>
  <si>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</si>
  <si>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</si>
  <si>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</si>
  <si>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</si>
  <si>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</si>
  <si>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</si>
  <si>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</si>
  <si>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</si>
  <si>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</si>
  <si>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</si>
  <si>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</si>
  <si>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</si>
  <si>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</si>
  <si>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</si>
  <si>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</si>
  <si>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</si>
  <si>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</si>
  <si>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</si>
  <si>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</si>
  <si>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</si>
  <si>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</si>
  <si>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</si>
  <si>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</si>
  <si>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</si>
  <si>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</si>
  <si>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</si>
  <si>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</si>
  <si>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</si>
  <si>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</si>
  <si>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</si>
  <si>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</si>
  <si>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</si>
  <si>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</si>
  <si>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</si>
  <si>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</si>
  <si>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</si>
  <si>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</si>
  <si>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</si>
  <si>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</si>
  <si>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</si>
  <si>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</si>
  <si>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</si>
  <si>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</si>
  <si>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</si>
  <si>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</si>
  <si>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</si>
  <si>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</si>
  <si>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</si>
  <si>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</si>
  <si>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</si>
  <si>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</si>
  <si>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</si>
  <si>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</si>
  <si>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</si>
  <si>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</si>
  <si>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</si>
  <si>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</si>
  <si>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</si>
  <si>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</si>
  <si>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</si>
  <si>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</si>
  <si>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</si>
  <si>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</si>
  <si>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</si>
  <si>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</si>
  <si>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</si>
  <si>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</si>
  <si>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</si>
  <si>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</si>
  <si>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</si>
  <si>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</si>
  <si>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</si>
  <si>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</si>
  <si>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</si>
  <si>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</si>
  <si>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</si>
  <si>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</si>
  <si>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</si>
  <si>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</si>
  <si>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</si>
  <si>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</si>
  <si>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</si>
  <si>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</si>
  <si>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</si>
  <si>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</si>
  <si>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</si>
  <si>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</si>
  <si>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</si>
  <si>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</si>
  <si>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</si>
  <si>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</si>
  <si>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</si>
  <si>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</si>
  <si>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</si>
  <si>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</si>
  <si>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</si>
  <si>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</si>
  <si>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</si>
  <si>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</si>
  <si>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</si>
  <si>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</si>
  <si>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</si>
  <si>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</si>
  <si>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</si>
  <si>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</si>
  <si>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</si>
  <si>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</si>
  <si>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</si>
  <si>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</si>
  <si>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</si>
  <si>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</si>
  <si>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</si>
  <si>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</si>
  <si>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</si>
  <si>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</si>
  <si>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</si>
  <si>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</si>
  <si>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</si>
  <si>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</si>
  <si>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</si>
  <si>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</si>
  <si>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</si>
  <si>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</si>
  <si>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</si>
  <si>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</si>
  <si>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</si>
  <si>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</si>
  <si>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</si>
  <si>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</si>
  <si>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</si>
  <si>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</si>
  <si>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</si>
  <si>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</si>
  <si>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</si>
  <si>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</si>
  <si>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</si>
  <si>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</si>
  <si>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</si>
  <si>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</si>
  <si>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</si>
  <si>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</si>
  <si>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</si>
  <si>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</si>
  <si>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</si>
  <si>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</si>
  <si>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</si>
  <si>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</si>
  <si>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</si>
  <si>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</si>
  <si>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</si>
  <si>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</si>
  <si>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</si>
  <si>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</si>
  <si>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</si>
  <si>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</si>
  <si>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</si>
  <si>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</si>
  <si>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</si>
  <si>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</si>
  <si>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</si>
  <si>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</si>
  <si>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</si>
  <si>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</si>
  <si>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</si>
  <si>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</si>
  <si>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</si>
  <si>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</si>
  <si>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</si>
  <si>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</si>
  <si>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</si>
  <si>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</si>
  <si>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</si>
  <si>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</si>
  <si>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</si>
  <si>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</si>
  <si>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</si>
  <si>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</si>
  <si>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</si>
  <si>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</si>
  <si>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</si>
  <si>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</si>
  <si>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</si>
  <si>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</si>
  <si>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</si>
  <si>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</si>
  <si>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</si>
  <si>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</si>
  <si>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</si>
  <si>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</si>
  <si>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</si>
  <si>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</si>
  <si>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</si>
  <si>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</si>
  <si>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</si>
  <si>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</si>
  <si>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</si>
  <si>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</si>
  <si>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</si>
  <si>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</si>
  <si>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</si>
  <si>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</si>
  <si>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</si>
  <si>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</si>
  <si>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</si>
  <si>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</si>
  <si>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</si>
  <si>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</si>
  <si>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</si>
  <si>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</si>
  <si>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</si>
  <si>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</si>
  <si>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</si>
  <si>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</si>
  <si>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</si>
  <si>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</si>
  <si>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</si>
  <si>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</si>
  <si>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</si>
  <si>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</si>
  <si>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</si>
  <si>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</si>
  <si>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</si>
  <si>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</si>
  <si>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</si>
  <si>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</si>
  <si>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</si>
  <si>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</si>
  <si>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</si>
  <si>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</si>
  <si>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</si>
  <si>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</si>
  <si>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</si>
  <si>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</si>
  <si>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</si>
  <si>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</si>
  <si>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</si>
  <si>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</si>
  <si>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</si>
  <si>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</si>
  <si>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</si>
  <si>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</si>
  <si>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</si>
  <si>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</si>
  <si>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</si>
  <si>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</si>
  <si>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</si>
  <si>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</si>
  <si>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</si>
  <si>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</si>
  <si>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</si>
  <si>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</si>
  <si>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</si>
  <si>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</si>
  <si>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</si>
  <si>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</si>
  <si>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</si>
  <si>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</si>
  <si>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</si>
  <si>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</si>
  <si>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</si>
  <si>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</si>
  <si>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</si>
  <si>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</si>
  <si>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</si>
  <si>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</si>
  <si>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</si>
  <si>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</si>
  <si>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</si>
  <si>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</si>
  <si>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</si>
  <si>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</si>
  <si>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</si>
  <si>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</si>
  <si>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</si>
  <si>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</si>
  <si>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</si>
  <si>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</si>
  <si>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</si>
  <si>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</si>
  <si>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</si>
  <si>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</si>
  <si>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</si>
  <si>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</si>
  <si>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</si>
  <si>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</si>
  <si>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</si>
  <si>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</si>
  <si>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</si>
  <si>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</si>
  <si>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</si>
  <si>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</si>
  <si>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</si>
  <si>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</si>
  <si>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</si>
  <si>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</si>
  <si>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</si>
  <si>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</si>
  <si>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</si>
  <si>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</si>
  <si>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</si>
  <si>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</si>
  <si>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</si>
  <si>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</si>
  <si>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</si>
  <si>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</si>
  <si>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</si>
  <si>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</si>
  <si>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</si>
  <si>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</si>
  <si>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</si>
  <si>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</si>
  <si>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</si>
  <si>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</si>
  <si>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</si>
  <si>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</si>
  <si>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</si>
  <si>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</si>
  <si>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</si>
  <si>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</si>
  <si>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</si>
  <si>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</si>
  <si>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</si>
  <si>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</si>
  <si>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</si>
  <si>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</si>
  <si>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</si>
  <si>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</si>
  <si>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</si>
  <si>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</si>
  <si>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</si>
  <si>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</si>
  <si>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</si>
  <si>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</si>
  <si>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</si>
  <si>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</si>
  <si>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</si>
  <si>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</si>
  <si>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</si>
  <si>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</si>
  <si>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</si>
  <si>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</si>
  <si>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</si>
  <si>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</si>
  <si>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</si>
  <si>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</si>
  <si>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</si>
  <si>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</si>
  <si>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</si>
  <si>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</si>
  <si>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</si>
  <si>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</si>
  <si>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</si>
  <si>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</si>
  <si>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</si>
  <si>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</si>
  <si>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</si>
  <si>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</si>
  <si>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</si>
  <si>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</si>
  <si>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</si>
  <si>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</si>
  <si>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</si>
  <si>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</si>
  <si>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</si>
  <si>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</si>
  <si>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</si>
  <si>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</si>
  <si>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</si>
  <si>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</si>
  <si>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</si>
  <si>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</si>
  <si>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</si>
  <si>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</si>
  <si>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</si>
  <si>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</si>
  <si>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</si>
  <si>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</si>
  <si>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</si>
  <si>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</si>
  <si>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</si>
  <si>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</si>
  <si>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</si>
  <si>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</si>
  <si>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</si>
  <si>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</si>
  <si>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</si>
  <si>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</si>
  <si>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</si>
  <si>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</si>
  <si>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</si>
  <si>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</si>
  <si>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</si>
  <si>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</si>
  <si>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</si>
  <si>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</si>
  <si>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</si>
  <si>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</si>
  <si>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</si>
  <si>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</si>
  <si>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</si>
  <si>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</si>
  <si>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</si>
  <si>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</si>
  <si>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</si>
  <si>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</si>
  <si>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</si>
  <si>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</si>
  <si>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</si>
  <si>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</si>
  <si>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</si>
  <si>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</si>
  <si>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</si>
  <si>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</si>
  <si>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</si>
  <si>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</si>
  <si>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</si>
  <si>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</si>
  <si>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</si>
  <si>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</si>
  <si>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</si>
  <si>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</si>
  <si>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</si>
  <si>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</si>
  <si>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</si>
  <si>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</si>
  <si>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</si>
  <si>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</si>
  <si>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</si>
  <si>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</si>
  <si>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</si>
  <si>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</si>
  <si>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</si>
  <si>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</si>
  <si>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</si>
  <si>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</si>
  <si>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</si>
  <si>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</si>
  <si>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</si>
  <si>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</si>
  <si>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</si>
  <si>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</si>
  <si>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</si>
  <si>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</si>
  <si>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</si>
  <si>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</si>
  <si>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</si>
  <si>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</si>
  <si>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</si>
  <si>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</si>
  <si>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</si>
  <si>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</si>
  <si>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</si>
  <si>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</si>
  <si>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</si>
  <si>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</si>
  <si>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</si>
  <si>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</si>
  <si>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</si>
  <si>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</si>
  <si>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</si>
  <si>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</si>
  <si>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</si>
  <si>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</si>
  <si>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</si>
  <si>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</si>
  <si>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</si>
  <si>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</si>
  <si>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</si>
  <si>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</si>
  <si>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</si>
  <si>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</si>
  <si>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</si>
  <si>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</si>
  <si>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</si>
  <si>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</si>
  <si>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</si>
  <si>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</si>
  <si>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</si>
  <si>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</si>
  <si>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</si>
  <si>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</si>
  <si>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</si>
  <si>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</si>
  <si>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</si>
  <si>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</si>
  <si>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</si>
  <si>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</si>
  <si>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</si>
  <si>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</si>
  <si>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</si>
  <si>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</si>
  <si>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</si>
  <si>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</si>
  <si>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</si>
  <si>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</si>
  <si>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</si>
  <si>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</si>
  <si>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</si>
  <si>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</si>
  <si>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</si>
  <si>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</si>
  <si>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</si>
  <si>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</si>
  <si>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</si>
  <si>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</si>
  <si>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</si>
  <si>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</si>
  <si>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</si>
  <si>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</si>
  <si>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</si>
  <si>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</si>
  <si>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</si>
  <si>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</si>
  <si>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</si>
  <si>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</si>
  <si>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</si>
  <si>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</si>
  <si>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</si>
  <si>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</si>
  <si>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</si>
  <si>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</si>
  <si>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</si>
  <si>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</si>
  <si>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</si>
  <si>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</si>
  <si>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</si>
  <si>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</si>
  <si>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</si>
  <si>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</si>
  <si>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</si>
  <si>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</si>
  <si>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</si>
  <si>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</si>
  <si>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</si>
  <si>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</si>
  <si>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</si>
  <si>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</si>
  <si>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</si>
  <si>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</si>
  <si>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</si>
  <si>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</si>
  <si>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</si>
  <si>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</si>
  <si>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</si>
  <si>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</si>
  <si>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</si>
  <si>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</si>
  <si>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</si>
  <si>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</si>
  <si>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</si>
  <si>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</si>
  <si>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</si>
  <si>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</si>
  <si>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</si>
  <si>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</si>
  <si>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</si>
  <si>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</si>
  <si>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</si>
  <si>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</si>
  <si>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</si>
  <si>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</si>
  <si>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</si>
  <si>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</si>
  <si>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</si>
  <si>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</si>
  <si>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</si>
  <si>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</si>
  <si>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</si>
  <si>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</si>
  <si>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</si>
  <si>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</si>
  <si>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</si>
  <si>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</si>
  <si>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</si>
  <si>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</si>
  <si>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</si>
  <si>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</si>
  <si>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</si>
  <si>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</si>
  <si>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</si>
  <si>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</si>
  <si>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</si>
  <si>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</si>
  <si>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</si>
  <si>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</si>
  <si>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</si>
  <si>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</si>
  <si>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</si>
  <si>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</si>
  <si>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</si>
  <si>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</si>
  <si>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</si>
  <si>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</si>
  <si>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</si>
  <si>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</si>
  <si>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</si>
  <si>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</si>
  <si>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</si>
  <si>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</si>
  <si>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</si>
  <si>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</si>
  <si>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</si>
  <si>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</si>
  <si>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</si>
  <si>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</si>
  <si>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</si>
  <si>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</si>
  <si>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</si>
  <si>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</si>
  <si>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</si>
  <si>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</si>
  <si>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</si>
  <si>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</si>
  <si>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</si>
  <si>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</si>
  <si>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</si>
  <si>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</si>
  <si>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</si>
  <si>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</si>
  <si>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</si>
  <si>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</si>
  <si>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</si>
  <si>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</si>
  <si>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</si>
  <si>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</si>
  <si>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</si>
  <si>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</si>
  <si>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</si>
  <si>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</si>
  <si>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</si>
  <si>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</si>
  <si>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</si>
  <si>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</si>
  <si>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</si>
  <si>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</si>
  <si>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</si>
  <si>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</si>
  <si>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</si>
  <si>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</si>
  <si>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</si>
  <si>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</si>
  <si>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</si>
  <si>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</si>
  <si>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</si>
  <si>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</si>
  <si>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</si>
  <si>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</si>
  <si>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</si>
  <si>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</si>
  <si>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</si>
  <si>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</si>
  <si>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</si>
  <si>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</si>
  <si>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</si>
  <si>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</si>
  <si>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</si>
  <si>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</si>
  <si>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</si>
  <si>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</si>
  <si>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</si>
  <si>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</si>
  <si>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</si>
  <si>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</si>
  <si>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</si>
  <si>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</si>
  <si>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</si>
  <si>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</si>
  <si>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</si>
  <si>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</si>
  <si>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</si>
  <si>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</si>
  <si>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</si>
  <si>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</si>
  <si>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</si>
  <si>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</si>
  <si>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</si>
  <si>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</si>
  <si>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</si>
  <si>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</si>
  <si>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</si>
  <si>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</si>
  <si>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</si>
  <si>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</si>
  <si>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</si>
  <si>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</si>
  <si>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</si>
  <si>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</si>
  <si>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</si>
  <si>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</si>
  <si>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</si>
  <si>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</si>
  <si>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</si>
  <si>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</si>
  <si>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</si>
  <si>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</si>
  <si>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</si>
  <si>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</si>
  <si>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</si>
  <si>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</si>
  <si>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</si>
  <si>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</si>
  <si>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</si>
  <si>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</si>
  <si>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</si>
  <si>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</si>
  <si>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</si>
  <si>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</si>
  <si>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</si>
  <si>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</si>
  <si>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</si>
  <si>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</si>
  <si>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</si>
  <si>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</si>
  <si>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</si>
  <si>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</si>
  <si>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</si>
  <si>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</si>
  <si>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</si>
  <si>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</si>
  <si>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</si>
  <si>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</si>
  <si>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</si>
  <si>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</si>
  <si>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</si>
  <si>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</si>
  <si>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</si>
  <si>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</si>
  <si>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</si>
  <si>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</si>
  <si>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</si>
  <si>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</si>
  <si>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</si>
  <si>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</si>
  <si>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</si>
  <si>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</si>
  <si>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</si>
  <si>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</si>
  <si>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</si>
  <si>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</si>
  <si>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</si>
  <si>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</si>
  <si>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</si>
  <si>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</si>
  <si>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</si>
  <si>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</si>
  <si>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</si>
  <si>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</si>
  <si>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</si>
  <si>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</si>
  <si>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</si>
  <si>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</si>
  <si>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</si>
  <si>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</si>
  <si>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</si>
  <si>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</si>
  <si>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</si>
  <si>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</si>
  <si>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</si>
  <si>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</si>
  <si>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</si>
  <si>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</si>
  <si>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</si>
  <si>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</si>
  <si>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</si>
  <si>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</si>
  <si>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</si>
  <si>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</si>
  <si>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</si>
  <si>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</si>
  <si>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</si>
  <si>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</si>
  <si>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</si>
  <si>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</si>
  <si>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</si>
  <si>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</si>
  <si>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</si>
  <si>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</si>
  <si>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</si>
  <si>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</si>
  <si>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</si>
  <si>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</si>
  <si>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</si>
  <si>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</si>
  <si>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</si>
  <si>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</si>
  <si>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</si>
  <si>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</si>
  <si>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</si>
  <si>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</si>
  <si>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</si>
  <si>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</si>
  <si>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</si>
  <si>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</si>
  <si>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</si>
  <si>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</si>
  <si>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</si>
  <si>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</si>
  <si>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</si>
  <si>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</si>
  <si>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</si>
  <si>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</si>
  <si>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</si>
  <si>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</si>
  <si>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</si>
  <si>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</si>
  <si>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</si>
  <si>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</si>
  <si>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</si>
  <si>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</si>
  <si>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</si>
  <si>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</si>
  <si>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</si>
  <si>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</si>
  <si>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</si>
  <si>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</si>
  <si>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</si>
  <si>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</si>
  <si>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</si>
  <si>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</si>
  <si>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</si>
  <si>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</si>
  <si>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</si>
  <si>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</si>
  <si>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</si>
  <si>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</si>
  <si>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</si>
  <si>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</si>
  <si>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</si>
  <si>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</si>
  <si>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</si>
  <si>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</si>
  <si>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</si>
  <si>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</si>
  <si>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</si>
  <si>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</si>
  <si>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</si>
  <si>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</si>
  <si>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</si>
  <si>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</si>
  <si>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</si>
  <si>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</si>
  <si>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</si>
  <si>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</si>
  <si>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</si>
  <si>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</si>
  <si>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</si>
  <si>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</si>
  <si>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</si>
  <si>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</si>
  <si>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</si>
  <si>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</si>
  <si>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</si>
  <si>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</si>
  <si>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</si>
  <si>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</si>
  <si>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</si>
  <si>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</si>
  <si>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</si>
  <si>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</si>
  <si>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</si>
  <si>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</si>
  <si>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</si>
  <si>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</si>
  <si>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</si>
  <si>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</si>
  <si>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</si>
  <si>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</si>
  <si>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</si>
  <si>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</si>
  <si>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</si>
  <si>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</si>
  <si>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</si>
  <si>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</si>
  <si>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</si>
  <si>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</si>
  <si>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</si>
  <si>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</si>
  <si>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</si>
  <si>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</si>
  <si>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</si>
  <si>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</si>
  <si>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</si>
  <si>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</si>
  <si>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</si>
  <si>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</si>
  <si>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</si>
  <si>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</si>
  <si>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</si>
  <si>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</si>
  <si>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</si>
  <si>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</si>
  <si>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</si>
  <si>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</si>
  <si>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</si>
  <si>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</si>
  <si>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</si>
  <si>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</si>
  <si>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</si>
  <si>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</si>
  <si>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</si>
  <si>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</si>
  <si>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</si>
  <si>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</si>
  <si>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</si>
  <si>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</si>
  <si>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</si>
  <si>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</si>
  <si>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</si>
  <si>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</si>
  <si>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</si>
  <si>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</si>
  <si>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</si>
  <si>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</si>
  <si>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</si>
  <si>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</si>
  <si>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</si>
  <si>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</si>
  <si>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</si>
  <si>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</si>
  <si>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</si>
  <si>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</si>
  <si>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</si>
  <si>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</si>
  <si>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</si>
  <si>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</si>
  <si>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</si>
  <si>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</si>
  <si>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</si>
  <si>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</si>
  <si>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</si>
  <si>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</si>
  <si>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</si>
  <si>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</si>
  <si>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</si>
  <si>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</si>
  <si>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</si>
  <si>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</si>
  <si>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</si>
  <si>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</si>
  <si>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</si>
  <si>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</si>
  <si>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</si>
  <si>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</si>
  <si>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</si>
  <si>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</si>
  <si>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</si>
  <si>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</si>
  <si>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</si>
  <si>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</si>
  <si>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</si>
  <si>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</si>
  <si>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</si>
  <si>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</si>
  <si>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</si>
  <si>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</si>
  <si>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</si>
  <si>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</si>
  <si>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</si>
  <si>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</si>
  <si>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</si>
  <si>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</si>
  <si>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</si>
  <si>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</si>
  <si>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</si>
  <si>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</si>
  <si>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</si>
  <si>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</si>
  <si>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</si>
  <si>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</si>
  <si>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</si>
  <si>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</si>
  <si>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</si>
  <si>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</si>
  <si>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</si>
  <si>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</si>
  <si>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</si>
  <si>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</si>
  <si>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</si>
  <si>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</si>
  <si>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</si>
  <si>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</si>
  <si>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</si>
  <si>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</si>
  <si>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</si>
  <si>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</si>
  <si>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</si>
  <si>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</si>
  <si>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</si>
  <si>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</si>
  <si>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</si>
  <si>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</si>
  <si>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</si>
  <si>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</si>
  <si>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</si>
  <si>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</si>
  <si>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</si>
  <si>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</si>
  <si>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</si>
  <si>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</si>
  <si>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</si>
  <si>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</si>
  <si>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</si>
  <si>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</si>
  <si>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</si>
  <si>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</si>
  <si>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</si>
  <si>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</si>
  <si>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</si>
  <si>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</si>
  <si>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</si>
  <si>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</si>
  <si>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</si>
  <si>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</si>
  <si>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</si>
  <si>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</si>
  <si>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</si>
  <si>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</si>
  <si>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</si>
  <si>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</si>
  <si>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</si>
  <si>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</si>
  <si>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</si>
  <si>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</si>
  <si>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</si>
  <si>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</si>
  <si>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</si>
  <si>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</si>
  <si>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</si>
  <si>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</si>
  <si>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</si>
  <si>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</si>
  <si>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</si>
  <si>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</si>
  <si>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</si>
  <si>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</si>
  <si>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</si>
  <si>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</si>
  <si>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</si>
  <si>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</si>
  <si>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</si>
  <si>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</si>
  <si>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</si>
  <si>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</si>
  <si>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</si>
  <si>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</si>
  <si>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</si>
  <si>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</si>
  <si>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</si>
  <si>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</si>
  <si>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</si>
  <si>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</si>
  <si>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</si>
  <si>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</si>
  <si>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</si>
  <si>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</si>
  <si>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</si>
  <si>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</si>
  <si>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</si>
  <si>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</si>
  <si>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</si>
  <si>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</si>
  <si>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</si>
  <si>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</si>
  <si>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</si>
  <si>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</si>
  <si>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</si>
  <si>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</si>
  <si>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</si>
  <si>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</si>
  <si>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</si>
  <si>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</si>
  <si>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</si>
  <si>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</si>
  <si>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</si>
  <si>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</si>
  <si>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</si>
  <si>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</si>
  <si>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</si>
  <si>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</si>
  <si>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</si>
  <si>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</si>
  <si>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</si>
  <si>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</si>
  <si>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</si>
  <si>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</si>
  <si>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</si>
  <si>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</si>
  <si>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</si>
  <si>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</si>
  <si>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</si>
  <si>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</si>
  <si>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</si>
  <si>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</si>
  <si>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</si>
  <si>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</si>
  <si>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</si>
  <si>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</si>
  <si>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</si>
  <si>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</si>
  <si>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</si>
  <si>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</si>
  <si>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</si>
  <si>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</si>
  <si>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</si>
  <si>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</si>
  <si>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</si>
  <si>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</si>
  <si>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</si>
  <si>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</si>
  <si>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</si>
  <si>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</si>
  <si>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</si>
  <si>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</si>
  <si>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</si>
  <si>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</si>
  <si>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</si>
  <si>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</si>
  <si>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</si>
  <si>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</si>
  <si>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</si>
  <si>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</si>
  <si>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</si>
  <si>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</si>
  <si>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</si>
  <si>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</si>
  <si>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</si>
  <si>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</si>
  <si>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</si>
  <si>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</si>
  <si>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</si>
  <si>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</si>
  <si>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</si>
  <si>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</si>
  <si>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</si>
  <si>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</si>
  <si>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</si>
  <si>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</si>
  <si>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</si>
  <si>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</si>
  <si>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</si>
  <si>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</si>
  <si>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</si>
  <si>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</si>
  <si>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</si>
  <si>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</si>
  <si>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</si>
  <si>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</si>
  <si>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</si>
  <si>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</si>
  <si>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</si>
  <si>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</si>
  <si>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</si>
  <si>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</si>
  <si>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</si>
  <si>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</si>
  <si>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</si>
  <si>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</si>
  <si>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</si>
  <si>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</si>
  <si>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</si>
  <si>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</si>
  <si>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</si>
  <si>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</si>
  <si>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</si>
  <si>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</si>
  <si>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</si>
  <si>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</si>
  <si>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</si>
  <si>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</si>
  <si>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</si>
  <si>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</si>
  <si>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</si>
  <si>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</si>
  <si>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</si>
  <si>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</si>
  <si>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</si>
  <si>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</si>
  <si>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</si>
  <si>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</si>
  <si>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</si>
  <si>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</si>
  <si>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</si>
  <si>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</si>
  <si>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</si>
  <si>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</si>
  <si>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</si>
  <si>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</si>
  <si>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</si>
  <si>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</si>
  <si>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</si>
  <si>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</si>
  <si>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</si>
  <si>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</si>
  <si>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</si>
  <si>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</si>
  <si>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</si>
  <si>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</si>
  <si>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</si>
  <si>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</si>
  <si>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</si>
  <si>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</si>
  <si>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</si>
  <si>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</si>
  <si>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</si>
  <si>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</si>
  <si>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</si>
  <si>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</si>
  <si>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</si>
  <si>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</si>
  <si>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</si>
  <si>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</si>
  <si>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</si>
  <si>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</si>
  <si>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</si>
  <si>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</si>
  <si>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</si>
  <si>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</si>
  <si>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</si>
  <si>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</si>
  <si>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</si>
  <si>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</si>
  <si>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</si>
  <si>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</si>
  <si>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</si>
  <si>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</si>
  <si>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</si>
  <si>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</si>
  <si>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</si>
  <si>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</si>
  <si>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</si>
  <si>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</si>
  <si>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</si>
  <si>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</si>
  <si>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</si>
  <si>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</si>
  <si>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</si>
  <si>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</si>
  <si>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</si>
  <si>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</si>
  <si>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</si>
  <si>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</si>
  <si>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</si>
  <si>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</si>
  <si>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</si>
  <si>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</si>
  <si>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</si>
  <si>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</si>
  <si>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</si>
  <si>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</si>
  <si>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</si>
  <si>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</si>
  <si>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</si>
  <si>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</si>
  <si>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</si>
  <si>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</si>
  <si>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</si>
  <si>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</si>
  <si>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</si>
  <si>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</si>
  <si>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</si>
  <si>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</si>
  <si>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</si>
  <si>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</si>
  <si>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</si>
  <si>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</si>
  <si>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</si>
  <si>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</si>
  <si>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</si>
  <si>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</si>
  <si>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</si>
  <si>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</si>
  <si>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</si>
  <si>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</si>
  <si>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</si>
  <si>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</si>
  <si>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</si>
  <si>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</si>
  <si>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</si>
  <si>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</si>
  <si>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</si>
  <si>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</si>
  <si>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</si>
  <si>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</si>
  <si>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</si>
  <si>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</si>
  <si>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</si>
  <si>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</si>
  <si>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</si>
  <si>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</si>
  <si>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</si>
  <si>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</si>
  <si>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</si>
  <si>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</si>
  <si>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</si>
  <si>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</si>
  <si>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</si>
  <si>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</si>
  <si>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</si>
  <si>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</si>
  <si>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</si>
  <si>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</si>
  <si>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</si>
  <si>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</si>
  <si>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</si>
  <si>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</si>
  <si>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</si>
  <si>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</si>
  <si>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</si>
  <si>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</si>
  <si>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</si>
  <si>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</si>
  <si>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</si>
  <si>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</si>
  <si>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</si>
  <si>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</si>
  <si>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</si>
  <si>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</si>
  <si>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</si>
  <si>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</si>
  <si>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</si>
  <si>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</si>
  <si>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</si>
  <si>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</si>
  <si>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</si>
  <si>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</si>
  <si>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</si>
  <si>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</si>
  <si>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</si>
  <si>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</si>
  <si>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</si>
  <si>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</si>
  <si>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</si>
  <si>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</si>
  <si>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</si>
  <si>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</si>
  <si>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</si>
  <si>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</si>
  <si>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</si>
  <si>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</si>
  <si>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</si>
  <si>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</si>
  <si>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</si>
  <si>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</si>
  <si>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</si>
  <si>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</si>
  <si>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</si>
  <si>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</si>
  <si>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</si>
  <si>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</si>
  <si>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</si>
  <si>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</si>
  <si>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</si>
  <si>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</si>
  <si>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</si>
  <si>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</si>
  <si>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</si>
  <si>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</si>
  <si>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</si>
  <si>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</si>
  <si>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</si>
  <si>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</si>
  <si>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</si>
  <si>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</si>
  <si>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</si>
  <si>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</si>
  <si>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</si>
  <si>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</si>
  <si>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</si>
  <si>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</si>
  <si>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</si>
  <si>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</si>
  <si>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</si>
  <si>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</si>
  <si>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</si>
  <si>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</si>
  <si>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</si>
  <si>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</si>
  <si>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</si>
  <si>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</si>
  <si>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</si>
  <si>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</si>
  <si>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</si>
  <si>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</si>
  <si>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</si>
  <si>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</si>
  <si>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</si>
  <si>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</si>
  <si>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</si>
  <si>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</si>
  <si>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</si>
  <si>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</si>
  <si>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</si>
  <si>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</si>
  <si>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</si>
  <si>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</si>
  <si>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</si>
  <si>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</si>
  <si>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</si>
  <si>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</si>
  <si>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</si>
  <si>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</si>
  <si>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</si>
  <si>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</si>
  <si>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</si>
  <si>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</si>
  <si>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</si>
  <si>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</si>
  <si>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</si>
  <si>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</si>
  <si>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</si>
  <si>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</si>
  <si>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</si>
  <si>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</si>
  <si>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</si>
  <si>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</si>
  <si>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</si>
  <si>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</si>
  <si>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</si>
  <si>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</si>
  <si>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</si>
  <si>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</si>
  <si>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</si>
  <si>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</si>
  <si>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</si>
  <si>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</si>
  <si>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</si>
  <si>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</si>
  <si>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</si>
  <si>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</si>
  <si>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</si>
  <si>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</si>
  <si>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</si>
  <si>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</si>
  <si>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</si>
  <si>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</si>
  <si>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</si>
  <si>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</si>
  <si>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</si>
  <si>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</si>
  <si>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</si>
  <si>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</si>
  <si>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</si>
  <si>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</si>
  <si>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</si>
  <si>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</si>
  <si>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</si>
  <si>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</si>
  <si>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</si>
  <si>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</si>
  <si>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</si>
  <si>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</si>
  <si>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</si>
  <si>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</si>
  <si>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</si>
  <si>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</si>
  <si>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</si>
  <si>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</si>
  <si>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</si>
  <si>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</si>
  <si>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</si>
  <si>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</si>
  <si>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</si>
  <si>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</si>
  <si>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</si>
  <si>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</si>
  <si>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</si>
  <si>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</si>
  <si>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</si>
  <si>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</si>
  <si>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</si>
  <si>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</si>
  <si>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</si>
  <si>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</si>
  <si>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</si>
  <si>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</si>
  <si>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</si>
  <si>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</si>
  <si>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</si>
  <si>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</si>
  <si>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</si>
  <si>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</si>
  <si>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</si>
  <si>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</si>
  <si>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</si>
  <si>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</si>
  <si>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</si>
  <si>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</si>
  <si>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</si>
  <si>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</si>
  <si>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</si>
  <si>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</si>
  <si>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</si>
  <si>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</si>
  <si>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</si>
  <si>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</si>
  <si>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</si>
  <si>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</si>
  <si>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</si>
  <si>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</si>
  <si>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</si>
  <si>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</si>
  <si>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</si>
  <si>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</si>
  <si>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</si>
  <si>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</si>
  <si>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</si>
  <si>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</si>
  <si>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</si>
  <si>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</si>
  <si>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</si>
  <si>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</si>
  <si>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</si>
  <si>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</si>
  <si>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</si>
  <si>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</si>
  <si>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</si>
  <si>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</si>
  <si>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</si>
  <si>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</si>
  <si>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</si>
  <si>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</si>
  <si>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</si>
  <si>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</si>
  <si>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</si>
  <si>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</si>
  <si>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</si>
  <si>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</si>
  <si>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</si>
  <si>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</si>
  <si>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</si>
  <si>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</si>
  <si>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</si>
  <si>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</si>
  <si>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</si>
  <si>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</si>
  <si>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</si>
  <si>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</si>
  <si>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</si>
  <si>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</si>
  <si>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</si>
  <si>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</si>
  <si>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</si>
  <si>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</si>
  <si>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</si>
  <si>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</si>
  <si>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</si>
  <si>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</si>
  <si>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</si>
  <si>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</si>
  <si>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</si>
  <si>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</si>
  <si>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</si>
  <si>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</si>
  <si>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</si>
  <si>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</si>
  <si>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</si>
  <si>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</si>
  <si>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</si>
  <si>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</si>
  <si>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</si>
  <si>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</si>
  <si>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</si>
  <si>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</si>
  <si>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</si>
  <si>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</si>
  <si>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</si>
  <si>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</si>
  <si>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</si>
  <si>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</si>
  <si>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</si>
  <si>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</si>
  <si>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</si>
  <si>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</si>
  <si>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</si>
  <si>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</si>
  <si>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</si>
  <si>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</si>
  <si>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</si>
  <si>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</si>
  <si>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</si>
  <si>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</si>
  <si>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</si>
  <si>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</si>
  <si>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</si>
  <si>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</si>
  <si>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</si>
  <si>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</si>
  <si>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</si>
  <si>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</si>
  <si>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</si>
  <si>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</si>
  <si>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</si>
  <si>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</si>
  <si>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</si>
  <si>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</si>
  <si>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</si>
  <si>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</si>
  <si>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</si>
  <si>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</si>
  <si>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</si>
  <si>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</si>
  <si>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</si>
  <si>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</si>
  <si>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</si>
  <si>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</si>
  <si>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</si>
  <si>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</si>
  <si>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</si>
  <si>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</si>
  <si>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</si>
  <si>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</si>
  <si>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</si>
  <si>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</si>
  <si>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</si>
  <si>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</si>
  <si>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</si>
  <si>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</si>
  <si>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</si>
  <si>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</si>
  <si>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</si>
  <si>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</si>
  <si>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</si>
  <si>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</si>
  <si>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</si>
  <si>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</si>
  <si>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</si>
  <si>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</si>
  <si>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</si>
  <si>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</si>
  <si>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</si>
  <si>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</si>
  <si>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</si>
  <si>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</si>
  <si>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</si>
  <si>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</si>
  <si>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</si>
  <si>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</si>
  <si>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</si>
  <si>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</si>
  <si>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</si>
  <si>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</si>
  <si>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</si>
  <si>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</si>
  <si>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</si>
  <si>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</si>
  <si>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</si>
  <si>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</si>
  <si>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</si>
  <si>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</si>
  <si>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</si>
  <si>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</si>
  <si>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</si>
  <si>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</si>
  <si>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</si>
  <si>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</si>
  <si>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</si>
  <si>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</si>
  <si>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</si>
  <si>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</si>
  <si>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</si>
  <si>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</si>
  <si>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</si>
  <si>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</si>
  <si>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</si>
  <si>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</si>
  <si>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</si>
  <si>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</si>
  <si>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</si>
  <si>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</si>
  <si>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</si>
  <si>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</si>
  <si>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</si>
  <si>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</si>
  <si>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</si>
  <si>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</si>
  <si>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</si>
  <si>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</si>
  <si>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</si>
  <si>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</si>
  <si>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</si>
  <si>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</si>
  <si>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</si>
  <si>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</si>
  <si>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</si>
  <si>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</si>
  <si>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</si>
  <si>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</si>
  <si>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</si>
  <si>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</si>
  <si>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</si>
  <si>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</si>
  <si>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</si>
  <si>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</si>
  <si>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</si>
  <si>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</si>
  <si>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</si>
  <si>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</si>
  <si>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</si>
  <si>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</si>
  <si>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</si>
  <si>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</si>
  <si>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</si>
  <si>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</si>
  <si>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</si>
  <si>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</si>
  <si>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</si>
  <si>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</si>
  <si>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</si>
  <si>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</si>
  <si>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</si>
  <si>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</si>
  <si>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</si>
  <si>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</si>
  <si>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</si>
  <si>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</si>
  <si>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</si>
  <si>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</si>
  <si>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</si>
  <si>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</si>
  <si>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</si>
  <si>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</si>
  <si>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</si>
  <si>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</si>
  <si>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</si>
  <si>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</si>
  <si>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</si>
  <si>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</si>
  <si>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</si>
  <si>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</si>
  <si>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</si>
  <si>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</si>
  <si>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</si>
  <si>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</si>
  <si>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</si>
  <si>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</si>
  <si>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</si>
  <si>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</si>
  <si>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</si>
  <si>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</si>
  <si>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</si>
  <si>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</si>
  <si>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</si>
  <si>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</si>
  <si>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</si>
  <si>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</si>
  <si>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</si>
  <si>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</si>
  <si>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</si>
  <si>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</si>
  <si>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</si>
  <si>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</si>
  <si>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</si>
  <si>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</si>
  <si>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</si>
  <si>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</si>
  <si>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</si>
  <si>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</si>
  <si>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</si>
  <si>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</si>
  <si>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</si>
  <si>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</si>
  <si>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</si>
  <si>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</si>
  <si>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</si>
  <si>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</si>
  <si>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</si>
  <si>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</si>
  <si>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</si>
  <si>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</si>
  <si>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</si>
  <si>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</si>
  <si>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</si>
  <si>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</si>
  <si>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</si>
  <si>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</si>
  <si>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</si>
  <si>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</si>
  <si>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</si>
  <si>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</si>
  <si>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</si>
  <si>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</si>
  <si>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</si>
  <si>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</si>
  <si>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</si>
  <si>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</si>
  <si>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</si>
  <si>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</si>
  <si>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</si>
  <si>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</si>
  <si>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</si>
  <si>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</si>
  <si>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</si>
  <si>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</si>
  <si>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</si>
  <si>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</si>
  <si>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</si>
  <si>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</si>
  <si>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</si>
  <si>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</si>
  <si>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</si>
  <si>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</si>
  <si>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</si>
  <si>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</si>
  <si>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</si>
  <si>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</si>
  <si>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</si>
  <si>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</si>
  <si>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</si>
  <si>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</si>
  <si>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</si>
  <si>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</si>
  <si>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</si>
  <si>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</si>
  <si>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</si>
  <si>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</si>
  <si>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</si>
  <si>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</si>
  <si>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</si>
  <si>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</si>
  <si>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</si>
  <si>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</si>
  <si>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</si>
  <si>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</si>
  <si>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</si>
  <si>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</si>
  <si>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</si>
  <si>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</si>
  <si>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</si>
  <si>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</si>
  <si>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</si>
  <si>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</si>
  <si>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</si>
  <si>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</si>
  <si>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</si>
  <si>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</si>
  <si>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</si>
  <si>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</si>
  <si>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</si>
  <si>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</si>
  <si>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</si>
  <si>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</si>
  <si>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</si>
  <si>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</si>
  <si>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</si>
  <si>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</si>
  <si>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</si>
  <si>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</si>
  <si>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</si>
  <si>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</si>
  <si>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</si>
  <si>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</si>
  <si>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</si>
  <si>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</si>
  <si>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</si>
  <si>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</si>
  <si>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</si>
  <si>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</si>
  <si>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</si>
  <si>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</si>
  <si>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</si>
  <si>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</si>
  <si>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</si>
  <si>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</si>
  <si>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</si>
  <si>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</si>
  <si>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</si>
  <si>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</si>
  <si>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</si>
  <si>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</si>
  <si>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</si>
  <si>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</si>
  <si>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</si>
  <si>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</si>
  <si>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</si>
  <si>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</si>
  <si>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</si>
  <si>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</si>
  <si>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</si>
  <si>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</si>
  <si>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</si>
  <si>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</si>
  <si>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</si>
  <si>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</si>
  <si>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</si>
  <si>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</si>
  <si>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</si>
  <si>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</si>
  <si>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</si>
  <si>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</si>
  <si>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</si>
  <si>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</si>
  <si>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</si>
  <si>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</si>
  <si>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</si>
  <si>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</si>
  <si>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</si>
  <si>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</si>
  <si>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</si>
  <si>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</si>
  <si>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</si>
  <si>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</si>
  <si>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</si>
  <si>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</si>
  <si>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</si>
  <si>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</si>
  <si>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</si>
  <si>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</si>
  <si>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</si>
  <si>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</si>
  <si>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</si>
  <si>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</si>
  <si>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</si>
  <si>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</si>
  <si>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</si>
  <si>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</si>
  <si>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</si>
  <si>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</si>
  <si>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</si>
  <si>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</si>
  <si>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</si>
  <si>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</si>
  <si>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</si>
  <si>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</si>
  <si>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</si>
  <si>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</si>
  <si>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</si>
  <si>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</si>
  <si>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</si>
  <si>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</si>
  <si>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</si>
  <si>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</si>
  <si>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</si>
  <si>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</si>
  <si>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</si>
  <si>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</si>
  <si>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</si>
  <si>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</si>
  <si>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</si>
  <si>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</si>
  <si>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</si>
  <si>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</si>
  <si>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</si>
  <si>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</si>
  <si>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</si>
  <si>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</si>
  <si>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</si>
  <si>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</si>
  <si>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</si>
  <si>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</si>
  <si>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</si>
  <si>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</si>
  <si>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</si>
  <si>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</si>
  <si>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</si>
  <si>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</si>
  <si>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</si>
  <si>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</si>
  <si>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</si>
  <si>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</si>
  <si>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</si>
  <si>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</si>
  <si>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</si>
  <si>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</si>
  <si>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</si>
  <si>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</si>
  <si>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</si>
  <si>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</si>
  <si>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</si>
  <si>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</si>
  <si>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</si>
  <si>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</si>
  <si>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</si>
  <si>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</si>
  <si>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</si>
  <si>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</si>
  <si>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</si>
  <si>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</si>
  <si>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</si>
  <si>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</si>
  <si>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</si>
  <si>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</si>
  <si>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</si>
  <si>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</si>
  <si>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</si>
  <si>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</si>
  <si>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</si>
  <si>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</si>
  <si>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</si>
  <si>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</si>
  <si>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</si>
  <si>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</si>
  <si>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</si>
  <si>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</si>
  <si>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</si>
  <si>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</si>
  <si>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</si>
  <si>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</si>
  <si>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</si>
  <si>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</si>
  <si>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</si>
  <si>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</si>
  <si>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</si>
  <si>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</si>
  <si>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</si>
  <si>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</si>
  <si>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</si>
  <si>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</si>
  <si>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</si>
  <si>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</si>
  <si>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</si>
  <si>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</si>
  <si>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</si>
  <si>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</si>
  <si>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</si>
  <si>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</si>
  <si>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</si>
  <si>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</si>
  <si>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</si>
  <si>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</si>
  <si>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</si>
  <si>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</si>
  <si>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</si>
  <si>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</si>
  <si>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</si>
  <si>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</si>
  <si>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</si>
  <si>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</si>
  <si>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</si>
  <si>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</si>
  <si>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</si>
  <si>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</si>
  <si>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</si>
  <si>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</si>
  <si>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</si>
  <si>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</si>
  <si>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</si>
  <si>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</si>
  <si>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</si>
  <si>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</si>
  <si>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</si>
  <si>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</si>
  <si>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</si>
  <si>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</si>
  <si>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</si>
  <si>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</si>
  <si>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</si>
  <si>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</si>
  <si>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</si>
  <si>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</si>
  <si>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</si>
  <si>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</si>
  <si>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</si>
  <si>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</si>
  <si>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</si>
  <si>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</si>
  <si>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</si>
  <si>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</si>
  <si>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</si>
  <si>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</si>
  <si>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</si>
  <si>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</si>
  <si>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</si>
  <si>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</si>
  <si>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</si>
  <si>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</si>
  <si>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</si>
  <si>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</si>
  <si>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</si>
  <si>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</si>
  <si>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</si>
  <si>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</si>
  <si>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</si>
  <si>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</si>
  <si>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</si>
  <si>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</si>
  <si>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</si>
  <si>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</si>
  <si>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</si>
  <si>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</si>
  <si>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</si>
  <si>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</si>
  <si>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</si>
  <si>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</si>
  <si>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</si>
  <si>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</si>
  <si>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</si>
  <si>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</si>
  <si>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</si>
  <si>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</si>
  <si>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</si>
  <si>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</si>
  <si>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</si>
  <si>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</si>
  <si>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</si>
  <si>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</si>
  <si>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</si>
  <si>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</si>
  <si>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</si>
  <si>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</si>
  <si>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</si>
  <si>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</si>
  <si>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</si>
  <si>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</si>
  <si>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</si>
  <si>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</si>
  <si>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</si>
  <si>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</si>
  <si>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</si>
  <si>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</si>
  <si>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</si>
  <si>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</si>
  <si>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</si>
  <si>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</si>
  <si>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</si>
  <si>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</si>
  <si>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</si>
  <si>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</si>
  <si>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</si>
  <si>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</si>
  <si>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</si>
  <si>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</si>
  <si>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</si>
  <si>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</si>
  <si>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</si>
  <si>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</si>
  <si>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</si>
  <si>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</si>
  <si>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</si>
  <si>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</si>
  <si>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</si>
  <si>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</si>
  <si>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</si>
  <si>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</si>
  <si>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</si>
  <si>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</si>
  <si>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</si>
  <si>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</si>
  <si>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</si>
  <si>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</si>
  <si>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</si>
  <si>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</si>
  <si>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</si>
  <si>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</si>
  <si>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</si>
  <si>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</si>
  <si>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</si>
  <si>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</si>
  <si>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</si>
  <si>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</si>
  <si>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</si>
  <si>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</si>
  <si>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</si>
  <si>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</si>
  <si>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</si>
  <si>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</si>
  <si>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</si>
  <si>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</si>
  <si>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</si>
  <si>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</si>
  <si>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</si>
  <si>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</si>
  <si>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</si>
  <si>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</si>
  <si>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</si>
  <si>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</si>
  <si>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</si>
  <si>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</si>
  <si>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</si>
  <si>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</si>
  <si>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</si>
  <si>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</si>
  <si>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</si>
  <si>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</si>
  <si>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</si>
  <si>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</si>
  <si>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</si>
  <si>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</si>
  <si>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</si>
  <si>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</si>
  <si>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</si>
  <si>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</si>
  <si>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</si>
  <si>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</si>
  <si>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</si>
  <si>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</si>
  <si>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</si>
  <si>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</si>
  <si>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</si>
  <si>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</si>
  <si>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</si>
  <si>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</si>
  <si>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</si>
  <si>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</si>
  <si>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</si>
  <si>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</si>
  <si>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</si>
  <si>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</si>
  <si>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</si>
  <si>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</si>
  <si>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</si>
  <si>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</si>
  <si>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</si>
  <si>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</si>
  <si>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</si>
  <si>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</si>
  <si>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</si>
  <si>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</si>
  <si>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</si>
  <si>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</si>
  <si>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</si>
  <si>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</si>
  <si>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</si>
  <si>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</si>
  <si>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</si>
  <si>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</si>
  <si>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</si>
  <si>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</si>
  <si>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</si>
  <si>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</si>
  <si>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</si>
  <si>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</si>
  <si>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</si>
  <si>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</si>
  <si>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</si>
  <si>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</si>
  <si>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</si>
  <si>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</si>
  <si>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</si>
  <si>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</si>
  <si>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</si>
  <si>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</si>
  <si>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</si>
  <si>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</si>
  <si>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</si>
  <si>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</si>
  <si>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</si>
  <si>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</si>
  <si>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</si>
  <si>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</si>
  <si>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</si>
  <si>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</si>
  <si>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</si>
  <si>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</si>
  <si>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</si>
  <si>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</si>
  <si>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</si>
  <si>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</si>
  <si>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</si>
  <si>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</si>
  <si>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</si>
  <si>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</si>
  <si>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</si>
  <si>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</si>
  <si>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</si>
  <si>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</si>
  <si>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</si>
  <si>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</si>
  <si>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</si>
  <si>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</si>
  <si>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</si>
  <si>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</si>
  <si>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</si>
  <si>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</si>
  <si>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</si>
  <si>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</si>
  <si>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</si>
  <si>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</si>
  <si>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</si>
  <si>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</si>
  <si>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</si>
  <si>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</si>
  <si>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</si>
  <si>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</si>
  <si>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</si>
  <si>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</si>
  <si>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</si>
  <si>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</si>
  <si>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</si>
  <si>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</si>
  <si>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</si>
  <si>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</si>
  <si>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</si>
  <si>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</si>
  <si>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</si>
  <si>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</si>
  <si>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</si>
  <si>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</si>
  <si>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</si>
  <si>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</si>
  <si>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</si>
  <si>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</si>
  <si>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</si>
  <si>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</si>
  <si>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</si>
  <si>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</si>
  <si>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</si>
  <si>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</si>
  <si>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</si>
  <si>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</si>
  <si>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</si>
  <si>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</si>
  <si>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</si>
  <si>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</si>
  <si>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</si>
  <si>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</si>
  <si>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</si>
  <si>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</si>
  <si>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</si>
  <si>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</si>
  <si>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</si>
  <si>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</si>
  <si>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</si>
  <si>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</si>
  <si>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</si>
  <si>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</si>
  <si>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</si>
  <si>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</si>
  <si>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</si>
  <si>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</si>
  <si>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</si>
  <si>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</si>
  <si>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</si>
  <si>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</si>
  <si>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</si>
  <si>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</si>
  <si>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</si>
  <si>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</si>
  <si>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</si>
  <si>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</si>
  <si>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</si>
  <si>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</si>
  <si>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</si>
  <si>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</si>
  <si>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</si>
  <si>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</si>
  <si>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</si>
  <si>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</si>
  <si>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</si>
  <si>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</si>
  <si>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</si>
  <si>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</si>
  <si>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</si>
  <si>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</si>
  <si>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</si>
  <si>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</si>
  <si>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</si>
  <si>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</si>
  <si>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</si>
  <si>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</si>
  <si>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</si>
  <si>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</si>
  <si>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</si>
  <si>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</si>
  <si>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</si>
  <si>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</si>
  <si>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</si>
  <si>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</si>
  <si>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</si>
  <si>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</si>
  <si>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</si>
  <si>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</si>
  <si>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</si>
  <si>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</si>
  <si>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</si>
  <si>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</si>
  <si>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</si>
  <si>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</si>
  <si>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</si>
  <si>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</si>
  <si>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</si>
  <si>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</si>
  <si>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</si>
  <si>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</si>
  <si>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</si>
  <si>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</si>
  <si>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</si>
  <si>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</si>
  <si>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</si>
  <si>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</si>
  <si>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</si>
  <si>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</si>
  <si>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</si>
  <si>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</si>
  <si>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</si>
  <si>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</si>
  <si>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</si>
  <si>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</si>
  <si>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</si>
  <si>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</si>
  <si>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</si>
  <si>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</si>
  <si>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</si>
  <si>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</si>
  <si>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</si>
  <si>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</si>
  <si>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</si>
  <si>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</si>
  <si>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</si>
  <si>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</si>
  <si>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</si>
  <si>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</si>
  <si>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</si>
  <si>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</si>
  <si>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</si>
  <si>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</si>
  <si>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</si>
  <si>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</si>
  <si>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</si>
  <si>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</si>
  <si>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</si>
  <si>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</si>
  <si>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</si>
  <si>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</si>
  <si>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</si>
  <si>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</si>
  <si>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</si>
  <si>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</si>
  <si>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</si>
  <si>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</si>
  <si>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</si>
  <si>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</si>
  <si>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</si>
  <si>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</si>
  <si>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</si>
  <si>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</si>
  <si>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</si>
  <si>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</si>
  <si>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</si>
  <si>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</si>
  <si>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</si>
  <si>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</si>
  <si>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</si>
  <si>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</si>
  <si>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</si>
  <si>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</si>
  <si>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</si>
  <si>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</si>
  <si>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</si>
  <si>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</si>
  <si>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</si>
  <si>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</si>
  <si>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</si>
  <si>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</si>
  <si>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</si>
  <si>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</si>
  <si>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</si>
  <si>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</si>
  <si>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</si>
  <si>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</si>
  <si>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</si>
  <si>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</si>
  <si>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</si>
  <si>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</si>
  <si>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</si>
  <si>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</si>
  <si>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</si>
  <si>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</si>
  <si>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</si>
  <si>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</si>
  <si>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</si>
  <si>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</si>
  <si>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</si>
  <si>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</si>
  <si>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</si>
  <si>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</si>
  <si>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</si>
  <si>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</si>
  <si>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</si>
  <si>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</si>
  <si>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</si>
  <si>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</si>
  <si>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</si>
  <si>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</si>
  <si>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</si>
  <si>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</si>
  <si>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</si>
  <si>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</si>
  <si>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</si>
  <si>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</si>
  <si>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</si>
  <si>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</si>
  <si>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</si>
  <si>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</si>
  <si>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</si>
  <si>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</si>
  <si>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</si>
  <si>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</si>
  <si>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</si>
  <si>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</si>
  <si>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</si>
  <si>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</si>
  <si>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</si>
  <si>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</si>
  <si>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</si>
  <si>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</si>
  <si>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</si>
  <si>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</si>
  <si>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</si>
  <si>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</si>
  <si>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</si>
  <si>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</si>
  <si>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</si>
  <si>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</si>
  <si>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</si>
  <si>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</si>
  <si>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</si>
  <si>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</si>
  <si>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</si>
  <si>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</si>
  <si>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r>
      <rPr>
        <b/>
        <sz val="14"/>
        <rFont val="Calibri"/>
        <family val="2"/>
        <scheme val="minor"/>
      </rPr>
      <t xml:space="preserve">Ethel Minayoshi:  </t>
    </r>
    <r>
      <rPr>
        <sz val="14"/>
        <rFont val="Calibri"/>
        <family val="2"/>
        <scheme val="minor"/>
      </rPr>
      <t>Hawaii Petroleum, Inc. (permittee), 9-603578</t>
    </r>
  </si>
  <si>
    <t xml:space="preserve">Minit Stop Kawaihae (operator), 61-3657 Akoni Pule Hwy., Kamuela, HI.  </t>
  </si>
  <si>
    <r>
      <rPr>
        <b/>
        <sz val="14"/>
        <rFont val="Calibri"/>
        <family val="2"/>
        <scheme val="minor"/>
      </rPr>
      <t xml:space="preserve">Michael Polkinghorn, MPI, LLC:  </t>
    </r>
    <r>
      <rPr>
        <sz val="14"/>
        <rFont val="Calibri"/>
        <family val="2"/>
        <scheme val="minor"/>
      </rPr>
      <t>2106 Young St., Honolulu, HI</t>
    </r>
  </si>
  <si>
    <t>Hironaka Service Station, 2105 S Beretania St., Honolulu, HI</t>
  </si>
  <si>
    <t>Tom Ishii's Union L-4462, 2114 S King St., Honolulu, HI</t>
  </si>
  <si>
    <t>Francis Leandro, 2209 Young St., Honolulu, HI</t>
  </si>
  <si>
    <t>Launderland II, 2043 S. Beretania St., Honolulu, HI</t>
  </si>
  <si>
    <t>Mcdonald's Restaurant Soil &amp; Groundwater Contamination, 2121 S King St., Honolulu, HI</t>
  </si>
  <si>
    <t>Punahou Central Office, 2054 Young St., Honolulu, HI</t>
  </si>
  <si>
    <t>21 Malnui Ave.</t>
  </si>
  <si>
    <t>314 Kuulei Road, 9-200159</t>
  </si>
  <si>
    <t>330 Kuulei Road, 9-200016</t>
  </si>
  <si>
    <t>340 Kuulei Road</t>
  </si>
  <si>
    <r>
      <rPr>
        <b/>
        <sz val="14"/>
        <rFont val="Calibri"/>
        <family val="2"/>
        <scheme val="minor"/>
      </rPr>
      <t xml:space="preserve">Morgan Luongo, ENPRO Environmental:  </t>
    </r>
    <r>
      <rPr>
        <sz val="14"/>
        <rFont val="Calibri"/>
        <family val="2"/>
        <scheme val="minor"/>
      </rPr>
      <t>312 Ulunui Street, Kailua, HI</t>
    </r>
  </si>
  <si>
    <r>
      <rPr>
        <b/>
        <sz val="14"/>
        <rFont val="Calibri"/>
        <family val="2"/>
        <scheme val="minor"/>
      </rPr>
      <t xml:space="preserve">Kate Butler, Partner Engineering &amp; Science:  </t>
    </r>
    <r>
      <rPr>
        <sz val="14"/>
        <rFont val="Calibri"/>
        <family val="2"/>
        <scheme val="minor"/>
      </rPr>
      <t>73-5564 Olowalu Street, Kailua-Kona, HI., TMK (3) 7-3-051-027</t>
    </r>
  </si>
  <si>
    <r>
      <rPr>
        <b/>
        <sz val="14"/>
        <rFont val="Calibri"/>
        <family val="2"/>
        <scheme val="minor"/>
      </rPr>
      <t xml:space="preserve">Connie Marini:  </t>
    </r>
    <r>
      <rPr>
        <sz val="14"/>
        <rFont val="Calibri"/>
        <family val="2"/>
        <scheme val="minor"/>
      </rPr>
      <t>updated financial assurance information listing for all UST facilities in excel format, for the entire state.</t>
    </r>
  </si>
  <si>
    <r>
      <rPr>
        <b/>
        <sz val="14"/>
        <rFont val="Calibri"/>
        <family val="2"/>
        <scheme val="minor"/>
      </rPr>
      <t xml:space="preserve">Stacy Paquette, DOTA Environmental Section:  </t>
    </r>
    <r>
      <rPr>
        <sz val="14"/>
        <rFont val="Calibri"/>
        <family val="2"/>
        <scheme val="minor"/>
      </rPr>
      <t>9-202544, DOT Airports - Dillingham Airfield (HDH), UST Operator Bill Starr Honolulu Soaring.  Records for the 2019 and 2022 State/Federal Inspection reports and any other records from 11/1/20 to 11/1/2023.</t>
    </r>
  </si>
  <si>
    <r>
      <rPr>
        <b/>
        <sz val="14"/>
        <rFont val="Calibri"/>
        <family val="2"/>
        <scheme val="minor"/>
      </rPr>
      <t xml:space="preserve">Mark Muranaka, Muranaka Environmental Consultants:  </t>
    </r>
    <r>
      <rPr>
        <sz val="14"/>
        <rFont val="Calibri"/>
        <family val="2"/>
        <scheme val="minor"/>
      </rPr>
      <t>1716 Komo Mai Drive #1402, Pearl City, HI., TMK 970830430000</t>
    </r>
  </si>
  <si>
    <r>
      <rPr>
        <b/>
        <sz val="14"/>
        <rFont val="Calibri"/>
        <family val="2"/>
        <scheme val="minor"/>
      </rPr>
      <t xml:space="preserve">Mark Muranaka, Muranaka Environmental Consultants:  </t>
    </r>
    <r>
      <rPr>
        <sz val="14"/>
        <rFont val="Calibri"/>
        <family val="2"/>
        <scheme val="minor"/>
      </rPr>
      <t>TMK 670010760000</t>
    </r>
  </si>
  <si>
    <r>
      <rPr>
        <b/>
        <sz val="14"/>
        <rFont val="Calibri"/>
        <family val="2"/>
        <scheme val="minor"/>
      </rPr>
      <t xml:space="preserve">Dan Frizzell, Partner ESI:  </t>
    </r>
    <r>
      <rPr>
        <sz val="14"/>
        <rFont val="Calibri"/>
        <family val="2"/>
        <scheme val="minor"/>
      </rPr>
      <t>Island Honda, 110 Hana Highway, Kahului, HI</t>
    </r>
  </si>
  <si>
    <r>
      <rPr>
        <b/>
        <sz val="14"/>
        <rFont val="Calibri"/>
        <family val="2"/>
        <scheme val="minor"/>
      </rPr>
      <t xml:space="preserve">Maria Reyes:  </t>
    </r>
    <r>
      <rPr>
        <sz val="14"/>
        <rFont val="Calibri"/>
        <family val="2"/>
        <scheme val="minor"/>
      </rPr>
      <t>Lanakila Homes, 520 Wailoa Street, Hilo, HI.</t>
    </r>
  </si>
  <si>
    <t>MF</t>
  </si>
  <si>
    <t>LO</t>
  </si>
  <si>
    <r>
      <rPr>
        <b/>
        <sz val="14"/>
        <rFont val="Calibri"/>
        <family val="2"/>
        <scheme val="minor"/>
      </rPr>
      <t xml:space="preserve">Julie Anne D. Hall:  </t>
    </r>
    <r>
      <rPr>
        <sz val="14"/>
        <rFont val="Calibri"/>
        <family val="2"/>
        <scheme val="minor"/>
      </rPr>
      <t>Kapolei Parkway and Kualakai Parkway, TMK 1-9-151-002</t>
    </r>
  </si>
  <si>
    <t>91-1211 Kinoiki Street</t>
  </si>
  <si>
    <t>91-1760 Park Row</t>
  </si>
  <si>
    <t>94-5420 Kapolei Parkway</t>
  </si>
  <si>
    <t>91-5431 Kapolei Parkway, Suite 1400</t>
  </si>
  <si>
    <t>91-5431 Kapolei Parkway, Suite 100</t>
  </si>
  <si>
    <t>91-5431 Kapolei Parkway, Suite 1300</t>
  </si>
  <si>
    <t>91-5431 Kapolei Parkway, Suite 1704</t>
  </si>
  <si>
    <t>91-5480 Kapolei Parkway, Building 3</t>
  </si>
  <si>
    <r>
      <rPr>
        <b/>
        <sz val="14"/>
        <rFont val="Calibri"/>
        <family val="2"/>
        <scheme val="minor"/>
      </rPr>
      <t xml:space="preserve">Kate Butler, Partner Engineering &amp; Science:  </t>
    </r>
    <r>
      <rPr>
        <sz val="14"/>
        <rFont val="Calibri"/>
        <family val="2"/>
        <scheme val="minor"/>
      </rPr>
      <t>300 E Welakahao Rd., Kihei, HI., TMK 220020720000</t>
    </r>
  </si>
  <si>
    <r>
      <rPr>
        <b/>
        <sz val="14"/>
        <rFont val="Calibri"/>
        <family val="2"/>
        <scheme val="minor"/>
      </rPr>
      <t xml:space="preserve">Kate Butler, Partner Engineering &amp; Science:  </t>
    </r>
    <r>
      <rPr>
        <sz val="14"/>
        <rFont val="Calibri"/>
        <family val="2"/>
        <scheme val="minor"/>
      </rPr>
      <t>117 Maa St., Kahului, HI., TMK 380970300000</t>
    </r>
  </si>
  <si>
    <r>
      <rPr>
        <b/>
        <sz val="14"/>
        <rFont val="Calibri"/>
        <family val="2"/>
        <scheme val="minor"/>
      </rPr>
      <t xml:space="preserve">Chloe Hudson, TRC Companies:  </t>
    </r>
    <r>
      <rPr>
        <sz val="14"/>
        <rFont val="Calibri"/>
        <family val="2"/>
        <scheme val="minor"/>
      </rPr>
      <t>1920 Hulemalu Road, Lihue, HI., Parcel 330030260000</t>
    </r>
  </si>
  <si>
    <r>
      <rPr>
        <b/>
        <sz val="14"/>
        <rFont val="Calibri"/>
        <family val="2"/>
        <scheme val="minor"/>
      </rPr>
      <t xml:space="preserve">Kate Butler, Partner Engineering &amp; Science:  </t>
    </r>
    <r>
      <rPr>
        <sz val="14"/>
        <rFont val="Calibri"/>
        <family val="2"/>
        <scheme val="minor"/>
      </rPr>
      <t>HELE Kaloko #61089, 73-4796 Kanalani St., Kailua-Kona, HI., 9-602198, latest status: site cleanup completed with EHE, event ID 120006, status date 5/20/15, project officer Shunsheng Fu</t>
    </r>
  </si>
  <si>
    <r>
      <rPr>
        <b/>
        <sz val="14"/>
        <rFont val="Calibri"/>
        <family val="2"/>
        <scheme val="minor"/>
      </rPr>
      <t xml:space="preserve">Kate Butler, Partner Engineering &amp; Science:  </t>
    </r>
    <r>
      <rPr>
        <sz val="14"/>
        <rFont val="Calibri"/>
        <family val="2"/>
        <scheme val="minor"/>
      </rPr>
      <t>Kihei WWTP, 480 Welekahao Rd./Piilani Hwy., Kihei, HI., 9-501756, latest status site cleanup completed (NFA), event ID 990137, status date 10/3/00, project officer Shaobin Li</t>
    </r>
  </si>
  <si>
    <r>
      <rPr>
        <b/>
        <sz val="14"/>
        <rFont val="Calibri"/>
        <family val="2"/>
        <scheme val="minor"/>
      </rPr>
      <t xml:space="preserve">Amy Fajardo:  </t>
    </r>
    <r>
      <rPr>
        <sz val="14"/>
        <rFont val="Calibri"/>
        <family val="2"/>
        <scheme val="minor"/>
      </rPr>
      <t>Kahaluu WWPS, 47-511 Kamehameha Hwy., 9-201990, P-2016-157-R1</t>
    </r>
  </si>
  <si>
    <t>Kukanono WWPS, 705 Manu-Oo St., 9-201991, P-2016-161-R1</t>
  </si>
  <si>
    <t>Laenani WWPS, 47-060 Laenani Dr., 9-202669, P-2016-162-R1</t>
  </si>
  <si>
    <t>Maunawili Estates WWPS, 1265 Maunawili Rd., 9-203721, P-2016-336-R1</t>
  </si>
  <si>
    <t>Maunawili Park WWPS, 830 Auloa Hwy., 9-201983, P-2016-163-R1</t>
  </si>
  <si>
    <t>Miomio WWPS, 47-211 Kamehameha Hwy., 9-202668, P-2016-164-R1</t>
  </si>
  <si>
    <t>Punawai WWPS, 46-164 Halaulani St., 9-202968, P-2016-165-R1</t>
  </si>
  <si>
    <r>
      <rPr>
        <b/>
        <sz val="14"/>
        <rFont val="Calibri"/>
        <family val="2"/>
        <scheme val="minor"/>
      </rPr>
      <t xml:space="preserve">Max Solmssen, Kaimana Environmental Solutions:  </t>
    </r>
    <r>
      <rPr>
        <sz val="14"/>
        <rFont val="Calibri"/>
        <family val="2"/>
        <scheme val="minor"/>
      </rPr>
      <t>211 Aka Ula Street, Eleele, HI</t>
    </r>
  </si>
  <si>
    <t>171 Aka Ula Street, Eleele, HI</t>
  </si>
  <si>
    <t>261 aka Ula Street, Eleele, HI</t>
  </si>
  <si>
    <t>75-5580 Kuakini Highway, Kailua-Kona, HI</t>
  </si>
  <si>
    <r>
      <rPr>
        <b/>
        <sz val="14"/>
        <rFont val="Calibri"/>
        <family val="2"/>
        <scheme val="minor"/>
      </rPr>
      <t xml:space="preserve">Elena Bryant, Earthjustice:  </t>
    </r>
    <r>
      <rPr>
        <sz val="14"/>
        <rFont val="Calibri"/>
        <family val="2"/>
        <scheme val="minor"/>
      </rPr>
      <t>the report cited as "Hawaii Tsunami inundation Evacuation Map Project: by George D. Curtis, University of Hawaii Joint Institute for Marine and Atmospheric Research, dated April 19, 1991, in Haw. Admin. R. 11-58.1-13(g)(1)</t>
    </r>
  </si>
  <si>
    <t>Cheung, K.F. 2015. Hawaii Tsunami Mapping Project:  Data Sources, Procedures and Products for Extreme Aleutian Events.  Prepared for Hawaii Emergency Management Agency, Honolulu, Hawaii. June; and</t>
  </si>
  <si>
    <t>Any and all other records the DOH SHWB uses to determine tsunami inundation areas pursuant to Haw. Admin. R. 11-58.1-13(g).</t>
  </si>
  <si>
    <r>
      <t xml:space="preserve">Connie Marini, EDR LightBox:  </t>
    </r>
    <r>
      <rPr>
        <sz val="14"/>
        <rFont val="Calibri"/>
        <family val="2"/>
        <scheme val="minor"/>
      </rPr>
      <t>listing of active and inactive/closed landfill site locations, for all the islands, in excel or other spreadsheet format.</t>
    </r>
  </si>
  <si>
    <r>
      <rPr>
        <b/>
        <sz val="14"/>
        <rFont val="Calibri"/>
        <family val="2"/>
        <scheme val="minor"/>
      </rPr>
      <t xml:space="preserve">Connie Marini:  </t>
    </r>
    <r>
      <rPr>
        <sz val="14"/>
        <rFont val="Calibri"/>
        <family val="2"/>
        <scheme val="minor"/>
      </rPr>
      <t>updated listing of Recycling Center site locations for the entire state in excel or other spreadsheet format.</t>
    </r>
  </si>
  <si>
    <r>
      <rPr>
        <b/>
        <sz val="14"/>
        <rFont val="Calibri"/>
        <family val="2"/>
        <scheme val="minor"/>
      </rPr>
      <t xml:space="preserve">Tim Swartz, Ford &amp; Associates:  </t>
    </r>
    <r>
      <rPr>
        <sz val="14"/>
        <rFont val="Calibri"/>
        <family val="2"/>
        <scheme val="minor"/>
      </rPr>
      <t>Yajima Oil of USA, Inc., 1375 South King Street, Honolulu, HI., 9-100832, 2 LUST release IDs 030031 &amp; 930001</t>
    </r>
  </si>
  <si>
    <r>
      <rPr>
        <b/>
        <sz val="14"/>
        <rFont val="Calibri"/>
        <family val="2"/>
        <scheme val="minor"/>
      </rPr>
      <t xml:space="preserve">Megan Salcido, AEI Consultants:  </t>
    </r>
    <r>
      <rPr>
        <sz val="14"/>
        <rFont val="Calibri"/>
        <family val="2"/>
        <scheme val="minor"/>
      </rPr>
      <t>91-1039 to 91-1047 (odd #s only) Shangrila Street, Kapolei, HI; 91-1041 Barbers Point NAS, Kapolei, HI</t>
    </r>
  </si>
  <si>
    <r>
      <rPr>
        <b/>
        <sz val="14"/>
        <rFont val="Calibri"/>
        <family val="2"/>
        <scheme val="minor"/>
      </rPr>
      <t xml:space="preserve">Michael Polkinghorn, MPI, LLC:  </t>
    </r>
    <r>
      <rPr>
        <sz val="14"/>
        <rFont val="Calibri"/>
        <family val="2"/>
        <scheme val="minor"/>
      </rPr>
      <t>150 S. Puunene Ave., Kahului, HI., TMK 370130260000</t>
    </r>
  </si>
  <si>
    <r>
      <rPr>
        <b/>
        <sz val="14"/>
        <rFont val="Calibri"/>
        <family val="2"/>
        <scheme val="minor"/>
      </rPr>
      <t xml:space="preserve">Julie Anne D. Hall:  </t>
    </r>
    <r>
      <rPr>
        <sz val="14"/>
        <rFont val="Calibri"/>
        <family val="2"/>
        <scheme val="minor"/>
      </rPr>
      <t>74-2925 Queen Kaahumanu Highway, Kailua-Kona, HI., TMK (3) 7-4-008:092</t>
    </r>
  </si>
  <si>
    <t>73-5600 Maiau St., Kailua-Kona, HI</t>
  </si>
  <si>
    <t>73-5562 Lawehana St., #5047, Kailua-Kona, HI</t>
  </si>
  <si>
    <t>73-4864 Kanalani St., Kailua-Kona, HI</t>
  </si>
  <si>
    <t>73-4848 Kanalani St., Kailua-Kona, HI</t>
  </si>
  <si>
    <t>Allied Quarry Rd., Kailua-Kona, HI</t>
  </si>
  <si>
    <t>74-4925 Queen Kaahumanu Hwy., Kailua-Kona, HI</t>
  </si>
  <si>
    <t>73-4876 Kanalani St., Kailua-Kona, HI</t>
  </si>
  <si>
    <t>73-5581 Lawehana St., #9, Kailua-Kona, HI</t>
  </si>
  <si>
    <r>
      <rPr>
        <b/>
        <sz val="14"/>
        <rFont val="Calibri"/>
        <family val="2"/>
        <scheme val="minor"/>
      </rPr>
      <t xml:space="preserve">Hannah Charroux, ENPRO Environmental:  </t>
    </r>
    <r>
      <rPr>
        <sz val="14"/>
        <rFont val="Calibri"/>
        <family val="2"/>
        <scheme val="minor"/>
      </rPr>
      <t>1513 Young Street Subject Property, TMK (1) 2-4-005:010</t>
    </r>
  </si>
  <si>
    <t>Case No. 19940729-14 Outrigger Hotel, Kalakaua Avenue &amp; Young Street</t>
  </si>
  <si>
    <t>1414 Kalakaua Ave.</t>
  </si>
  <si>
    <t>1315 Kalakaua Ave., 9-101431</t>
  </si>
  <si>
    <t>1314 Kalakaua Ave., 9-103140</t>
  </si>
  <si>
    <t>1323 Kalakaua Ave., 9-101172</t>
  </si>
  <si>
    <t>1003 Kaheka Street</t>
  </si>
  <si>
    <t>1013 Kaheka Street</t>
  </si>
  <si>
    <t>1455 S Beretania Street, 9-100114</t>
  </si>
  <si>
    <t>1428 S King Street, 9-101926</t>
  </si>
  <si>
    <t>1505 S King Street, 9-100041</t>
  </si>
  <si>
    <t>1524 S King Street, 9-100224</t>
  </si>
  <si>
    <t>1558 S King Street, 9-101387</t>
  </si>
  <si>
    <r>
      <rPr>
        <b/>
        <sz val="14"/>
        <rFont val="Calibri"/>
        <family val="2"/>
        <scheme val="minor"/>
      </rPr>
      <t xml:space="preserve">Vincent Yanagita, Environmental Risk Analysis:  </t>
    </r>
    <r>
      <rPr>
        <sz val="14"/>
        <rFont val="Calibri"/>
        <family val="2"/>
        <scheme val="minor"/>
      </rPr>
      <t>Goodyear Leased Facility, 9-203020, Release 950063</t>
    </r>
  </si>
  <si>
    <t>76 Waipahu #61041, 9-200922, Release 970037</t>
  </si>
  <si>
    <r>
      <rPr>
        <b/>
        <sz val="14"/>
        <rFont val="Calibri"/>
        <family val="2"/>
        <scheme val="minor"/>
      </rPr>
      <t xml:space="preserve">Carolina Cortes Ortiz, CBRE:  </t>
    </r>
    <r>
      <rPr>
        <sz val="14"/>
        <rFont val="Calibri"/>
        <family val="2"/>
        <scheme val="minor"/>
      </rPr>
      <t>1000 Ala Moana Boulevard, Honolulu, HI.</t>
    </r>
  </si>
  <si>
    <r>
      <rPr>
        <b/>
        <sz val="14"/>
        <rFont val="Calibri"/>
        <family val="2"/>
        <scheme val="minor"/>
      </rPr>
      <t xml:space="preserve">Leah Ford, Ford &amp; Associates:  </t>
    </r>
    <r>
      <rPr>
        <sz val="14"/>
        <rFont val="Calibri"/>
        <family val="2"/>
        <scheme val="minor"/>
      </rPr>
      <t>Hawaii Wood Preserving Co. (Osmose), 356 Hanakai Street, Kahului, HI., TMK (2) 3-8-066: Parcel 002.</t>
    </r>
  </si>
  <si>
    <r>
      <rPr>
        <b/>
        <sz val="14"/>
        <rFont val="Calibri"/>
        <family val="2"/>
        <scheme val="minor"/>
      </rPr>
      <t xml:space="preserve">Jeff King, Malama Environmental:  </t>
    </r>
    <r>
      <rPr>
        <sz val="14"/>
        <rFont val="Calibri"/>
        <family val="2"/>
        <scheme val="minor"/>
      </rPr>
      <t>205 Keoawa St., Lahaina, HI., TMK (2) 4-2-009:007</t>
    </r>
  </si>
  <si>
    <t>PK</t>
  </si>
  <si>
    <t>GH</t>
  </si>
  <si>
    <t>RK</t>
  </si>
  <si>
    <t>TU</t>
  </si>
  <si>
    <r>
      <t xml:space="preserve">Jonathan Swanson, Ford &amp; Associates:  </t>
    </r>
    <r>
      <rPr>
        <sz val="14"/>
        <rFont val="Calibri"/>
        <family val="2"/>
        <scheme val="minor"/>
      </rPr>
      <t>Pacific Guardian Center, 733 Bishop Street, Mauka Tower, 27th Floor, Honolulu, HI., 9-101521, Release 000083</t>
    </r>
  </si>
  <si>
    <t>Pacific Light Net, 737 Bishop Street, Honolulu, HI., 9-101803, Release 140023</t>
  </si>
  <si>
    <r>
      <rPr>
        <b/>
        <sz val="14"/>
        <rFont val="Calibri"/>
        <family val="2"/>
        <scheme val="minor"/>
      </rPr>
      <t xml:space="preserve">Robyn Evans, Tetra Tech:  </t>
    </r>
    <r>
      <rPr>
        <sz val="14"/>
        <rFont val="Calibri"/>
        <family val="2"/>
        <scheme val="minor"/>
      </rPr>
      <t>56-664 Kamehameha Hwy., Lot #1, Kahuku, HI., TMK (1) 5-6-006-029 (entire), property is a 15.6-acre parcel</t>
    </r>
  </si>
  <si>
    <r>
      <rPr>
        <b/>
        <sz val="14"/>
        <rFont val="Calibri"/>
        <family val="2"/>
        <scheme val="minor"/>
      </rPr>
      <t xml:space="preserve">Robert Luco, Inclusion Consulting, LLC:  </t>
    </r>
    <r>
      <rPr>
        <sz val="14"/>
        <rFont val="Calibri"/>
        <family val="2"/>
        <scheme val="minor"/>
      </rPr>
      <t>Gentry's Kona Marina (GKM, Inc.), 74-425 Kealakehe Parkway &amp; 74-5072 Queen Ka'ahumanu Highway, Kailua-Kona, HI., TMK (3) 7-4-008:042, 9-601874</t>
    </r>
  </si>
  <si>
    <r>
      <t xml:space="preserve">Megan Steiner, Myounghee Noh &amp; Associates:  </t>
    </r>
    <r>
      <rPr>
        <sz val="14"/>
        <rFont val="Calibri"/>
        <family val="2"/>
        <scheme val="minor"/>
      </rPr>
      <t>87-497 Kulaaupuni St., TMK (1) 8-7-002:043</t>
    </r>
  </si>
  <si>
    <t>St. Johns Rd., TMK (1) 8-7-004:001</t>
  </si>
  <si>
    <t>87-218 St. Johns Rd., TMK (1) 8-7-004:010</t>
  </si>
  <si>
    <t>87-216 St. Johns Rd., TMK (1) 8-7-004:064</t>
  </si>
  <si>
    <t>87-210 St. Johns Rd., TMK (1) 8-7-004:065</t>
  </si>
  <si>
    <t>87-206 St. Johns Rd., TMK (1) 8-7-004:066</t>
  </si>
  <si>
    <t>TMK (1) 8-7-005:011</t>
  </si>
  <si>
    <t>87-701 Paakea Rd., TMK (1) 8-7-010:003</t>
  </si>
  <si>
    <t>87-227 St. Johns Rd., TMK (1) 8-7-010:011</t>
  </si>
  <si>
    <t>87-217 St. Johns Rd., TMK (1) 8-7-010:012</t>
  </si>
  <si>
    <t>Kulawae St., TMK (1) 8-7-010:020</t>
  </si>
  <si>
    <t>87-360 Kulaaupuni St., TMK (1) 8-7-004:042</t>
  </si>
  <si>
    <t>Waianae Coast, US Brownfields on Waianae Coast</t>
  </si>
  <si>
    <t>South of St. Johns Rd., Coast Guard Transmitter Site, Site ID 090004</t>
  </si>
  <si>
    <t>87-272 Maipalaoa Rd., TMK (1) 8-7-023:021, Site ID 0906018</t>
  </si>
  <si>
    <t>87-746 Farrington Hwy., TMK (1) 8-7-023:039</t>
  </si>
  <si>
    <t>87-161 Paakea Rd., TMK (1) 8-7-003:028</t>
  </si>
  <si>
    <t>87-720 Farrington Hwy., TMK (1) 8-7-023:076</t>
  </si>
  <si>
    <t>500 Center St., TMK (1) 7-1-002:007, NCTAMS EASTPAC (Lualualei Facility), Site ID 902904</t>
  </si>
  <si>
    <r>
      <rPr>
        <b/>
        <sz val="14"/>
        <rFont val="Calibri"/>
        <family val="2"/>
        <scheme val="minor"/>
      </rPr>
      <t xml:space="preserve">Robert Luco, Inclusion Consulting, LLC:  </t>
    </r>
    <r>
      <rPr>
        <sz val="14"/>
        <rFont val="Calibri"/>
        <family val="2"/>
        <scheme val="minor"/>
      </rPr>
      <t xml:space="preserve">Gentry's Kona Marina (GKM, Inc.), </t>
    </r>
    <r>
      <rPr>
        <b/>
        <sz val="14"/>
        <rFont val="Calibri"/>
        <family val="2"/>
        <scheme val="minor"/>
      </rPr>
      <t>74-425 Kealakehe Parkway</t>
    </r>
    <r>
      <rPr>
        <sz val="14"/>
        <rFont val="Calibri"/>
        <family val="2"/>
        <scheme val="minor"/>
      </rPr>
      <t xml:space="preserve"> &amp; 74-5072 Queen Ka'ahumanu Highway, Kailua-Kona, HI., TMK (3) 7-4-008:042, 9-601874, HW-</t>
    </r>
  </si>
  <si>
    <r>
      <rPr>
        <b/>
        <sz val="14"/>
        <rFont val="Calibri"/>
        <family val="2"/>
        <scheme val="minor"/>
      </rPr>
      <t xml:space="preserve">Robert Luco, Inclusion Consulting, LLC:  </t>
    </r>
    <r>
      <rPr>
        <sz val="14"/>
        <rFont val="Calibri"/>
        <family val="2"/>
        <scheme val="minor"/>
      </rPr>
      <t xml:space="preserve">Gentry's Kona Marina (GKM, Inc.), </t>
    </r>
    <r>
      <rPr>
        <b/>
        <sz val="14"/>
        <rFont val="Calibri"/>
        <family val="2"/>
        <scheme val="minor"/>
      </rPr>
      <t>74-425 Kealakehe Parkway</t>
    </r>
    <r>
      <rPr>
        <sz val="14"/>
        <rFont val="Calibri"/>
        <family val="2"/>
        <scheme val="minor"/>
      </rPr>
      <t xml:space="preserve"> &amp; 74-5072 Queen Ka'ahumanu Highway, Kailua-Kona, HI., TMK (3) 7-4-008:042, 9-601874</t>
    </r>
  </si>
  <si>
    <t>JH</t>
  </si>
  <si>
    <t>TN</t>
  </si>
  <si>
    <t>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</si>
</sst>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9"/>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5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12" borderId="5" xfId="0"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vertical="top" wrapText="1"/>
      <protection locked="0"/>
    </xf>
    <xf numFmtId="0" fontId="27" fillId="28" borderId="5" xfId="0" applyNumberFormat="1"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top" wrapText="1"/>
      <protection locked="0"/>
    </xf>
    <xf numFmtId="0" fontId="27" fillId="15" borderId="3" xfId="0" applyNumberFormat="1" applyFont="1" applyFill="1" applyBorder="1" applyAlignment="1" applyProtection="1">
      <alignment horizontal="left" vertical="top" wrapText="1"/>
      <protection locked="0"/>
    </xf>
    <xf numFmtId="0" fontId="27" fillId="15" borderId="5" xfId="0" applyNumberFormat="1" applyFont="1" applyFill="1" applyBorder="1" applyAlignment="1" applyProtection="1">
      <alignment horizontal="left" vertical="top" wrapText="1"/>
      <protection locked="0"/>
    </xf>
    <xf numFmtId="0" fontId="27" fillId="15" borderId="5" xfId="0" applyFont="1" applyFill="1" applyBorder="1" applyAlignment="1" applyProtection="1">
      <alignment horizontal="left" vertical="top" wrapText="1"/>
      <protection locked="0"/>
    </xf>
    <xf numFmtId="0" fontId="27" fillId="12" borderId="3" xfId="0" applyNumberFormat="1" applyFont="1" applyFill="1" applyBorder="1" applyAlignment="1" applyProtection="1">
      <alignment horizontal="left" vertical="top" wrapText="1"/>
      <protection locked="0"/>
    </xf>
    <xf numFmtId="0" fontId="27" fillId="12" borderId="5"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protection locked="0"/>
    </xf>
    <xf numFmtId="0" fontId="27" fillId="28" borderId="5" xfId="0" applyNumberFormat="1" applyFont="1" applyFill="1" applyBorder="1" applyAlignment="1" applyProtection="1">
      <alignment horizontal="left"/>
      <protection locked="0"/>
    </xf>
    <xf numFmtId="0" fontId="27" fillId="15" borderId="3" xfId="0" applyNumberFormat="1" applyFont="1" applyFill="1" applyBorder="1" applyAlignment="1" applyProtection="1">
      <alignment horizontal="left"/>
      <protection locked="0"/>
    </xf>
    <xf numFmtId="0" fontId="27" fillId="15" borderId="5" xfId="0" applyNumberFormat="1" applyFont="1" applyFill="1" applyBorder="1" applyAlignment="1" applyProtection="1">
      <alignment horizontal="left"/>
      <protection locked="0"/>
    </xf>
    <xf numFmtId="0" fontId="27" fillId="12" borderId="3" xfId="0" applyNumberFormat="1" applyFont="1" applyFill="1" applyBorder="1" applyAlignment="1" applyProtection="1">
      <alignment horizontal="left"/>
      <protection locked="0"/>
    </xf>
    <xf numFmtId="0" fontId="27" fillId="12" borderId="5" xfId="0" applyNumberFormat="1" applyFont="1" applyFill="1" applyBorder="1" applyAlignment="1" applyProtection="1">
      <alignment horizontal="left"/>
      <protection locked="0"/>
    </xf>
    <xf numFmtId="49" fontId="27" fillId="28" borderId="5" xfId="0" applyNumberFormat="1" applyFont="1" applyFill="1" applyBorder="1" applyAlignment="1" applyProtection="1">
      <alignment horizontal="left" vertical="center" wrapText="1"/>
      <protection locked="0"/>
    </xf>
    <xf numFmtId="49" fontId="27" fillId="15" borderId="5" xfId="0" applyNumberFormat="1" applyFont="1" applyFill="1" applyBorder="1" applyAlignment="1" applyProtection="1">
      <alignment horizontal="left" vertical="center" wrapText="1"/>
      <protection locked="0"/>
    </xf>
    <xf numFmtId="49" fontId="27" fillId="12" borderId="5" xfId="0" applyNumberFormat="1" applyFont="1" applyFill="1" applyBorder="1" applyAlignment="1" applyProtection="1">
      <alignment horizontal="left" vertical="center" wrapText="1"/>
      <protection locked="0"/>
    </xf>
    <xf numFmtId="0" fontId="27" fillId="28" borderId="6" xfId="0" applyNumberFormat="1" applyFont="1" applyFill="1" applyBorder="1" applyAlignment="1" applyProtection="1">
      <alignment horizontal="left" vertical="top" wrapText="1"/>
      <protection locked="0"/>
    </xf>
    <xf numFmtId="0" fontId="41" fillId="12" borderId="3" xfId="0" applyNumberFormat="1"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top" wrapText="1"/>
      <protection locked="0"/>
    </xf>
    <xf numFmtId="0" fontId="41" fillId="28" borderId="3" xfId="0" applyNumberFormat="1" applyFont="1" applyFill="1" applyBorder="1" applyAlignment="1" applyProtection="1">
      <alignment horizontal="left" vertical="top" wrapText="1"/>
      <protection locked="0"/>
    </xf>
    <xf numFmtId="0" fontId="41" fillId="15" borderId="3" xfId="0" applyNumberFormat="1" applyFont="1" applyFill="1" applyBorder="1" applyAlignment="1" applyProtection="1">
      <alignment horizontal="left" vertical="top" wrapText="1"/>
      <protection locked="0"/>
    </xf>
    <xf numFmtId="0" fontId="75" fillId="23" borderId="10" xfId="0" applyFont="1" applyFill="1" applyBorder="1" applyAlignment="1" applyProtection="1">
      <alignment horizontal="right"/>
      <protection locked="0"/>
    </xf>
    <xf numFmtId="0" fontId="27" fillId="0" borderId="12" xfId="0" applyFont="1" applyFill="1" applyBorder="1" applyAlignment="1" applyProtection="1">
      <alignment horizontal="left" vertical="top" wrapText="1"/>
      <protection locked="0"/>
    </xf>
    <xf numFmtId="0" fontId="27" fillId="0" borderId="4" xfId="0" applyFont="1" applyFill="1" applyBorder="1" applyAlignment="1" applyProtection="1">
      <alignment horizontal="left" vertical="top" wrapText="1"/>
      <protection locked="0"/>
    </xf>
    <xf numFmtId="49" fontId="27" fillId="12" borderId="4" xfId="0" applyNumberFormat="1" applyFont="1" applyFill="1" applyBorder="1" applyAlignment="1" applyProtection="1">
      <alignment horizontal="left" vertical="center" wrapText="1"/>
      <protection locked="0"/>
    </xf>
    <xf numFmtId="49" fontId="41" fillId="0" borderId="4" xfId="0" applyNumberFormat="1" applyFont="1" applyFill="1" applyBorder="1" applyAlignment="1" applyProtection="1">
      <alignment horizontal="left" vertical="center" wrapText="1"/>
      <protection locked="0"/>
    </xf>
    <xf numFmtId="0" fontId="27" fillId="28" borderId="4" xfId="0" applyNumberFormat="1" applyFont="1" applyFill="1" applyBorder="1" applyAlignment="1" applyProtection="1">
      <alignment horizontal="left" vertical="top" wrapText="1"/>
      <protection locked="0"/>
    </xf>
    <xf numFmtId="0" fontId="27" fillId="15" borderId="4" xfId="0" applyNumberFormat="1" applyFont="1" applyFill="1" applyBorder="1" applyAlignment="1" applyProtection="1">
      <alignment horizontal="left" vertical="top"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834">
    <dxf>
      <font>
        <color auto="1"/>
      </font>
    </dxf>
    <dxf>
      <font>
        <color theme="0"/>
      </font>
    </dxf>
    <dxf>
      <font>
        <color theme="0"/>
      </font>
    </dxf>
    <dxf>
      <font>
        <color theme="1"/>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ill>
        <patternFill patternType="none">
          <bgColor auto="1"/>
        </patternFill>
      </fill>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1"/>
      </font>
    </dxf>
    <dxf>
      <font>
        <color auto="1"/>
      </font>
      <numFmt numFmtId="4" formatCode="#,##0.00"/>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1"/>
      </font>
    </dxf>
    <dxf>
      <font>
        <color theme="0"/>
      </font>
    </dxf>
    <dxf>
      <font>
        <color theme="0"/>
      </font>
    </dxf>
    <dxf>
      <font>
        <color auto="1"/>
      </font>
      <numFmt numFmtId="4" formatCode="#,##0.00"/>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1"/>
      </font>
    </dxf>
    <dxf>
      <font>
        <color theme="0"/>
      </font>
    </dxf>
    <dxf>
      <font>
        <color theme="0"/>
      </font>
    </dxf>
    <dxf>
      <font>
        <color theme="0"/>
      </font>
    </dxf>
    <dxf>
      <font>
        <color theme="3" tint="-0.24994659260841701"/>
      </font>
    </dxf>
    <dxf>
      <font>
        <color rgb="FF0070C0"/>
      </font>
    </dxf>
    <dxf>
      <font>
        <color auto="1"/>
      </font>
    </dxf>
    <dxf>
      <font>
        <color theme="0"/>
      </font>
    </dxf>
    <dxf>
      <font>
        <color theme="0"/>
      </font>
    </dxf>
    <dxf>
      <font>
        <color theme="1"/>
      </font>
    </dxf>
    <dxf>
      <font>
        <color theme="0"/>
      </font>
    </dxf>
    <dxf>
      <font>
        <color theme="1"/>
      </font>
    </dxf>
    <dxf>
      <font>
        <color auto="1"/>
      </font>
      <numFmt numFmtId="12" formatCode="&quot;$&quot;#,##0.00_);[Red]\(&quot;$&quot;#,##0.00\)"/>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ndense val="0"/>
        <extend val="0"/>
        <color rgb="FF9C0006"/>
      </font>
    </dxf>
    <dxf>
      <font>
        <color rgb="FFFF0000"/>
      </font>
    </dxf>
    <dxf>
      <font>
        <color theme="0"/>
      </font>
    </dxf>
    <dxf>
      <font>
        <color theme="0"/>
      </font>
    </dxf>
    <dxf>
      <font>
        <color rgb="FFFF0000"/>
      </font>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theme="1"/>
      </font>
    </dxf>
    <dxf>
      <font>
        <color auto="1"/>
      </font>
    </dxf>
    <dxf>
      <font>
        <color theme="9" tint="-0.24994659260841701"/>
      </font>
    </dxf>
    <dxf>
      <font>
        <color theme="0"/>
      </font>
    </dxf>
    <dxf>
      <font>
        <color theme="1"/>
      </font>
    </dxf>
    <dxf>
      <font>
        <b val="0"/>
        <i val="0"/>
        <color theme="1"/>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numFmt numFmtId="4" formatCode="#,##0.00"/>
    </dxf>
    <dxf>
      <font>
        <color theme="0"/>
      </font>
    </dxf>
    <dxf>
      <font>
        <color theme="1"/>
      </font>
    </dxf>
    <dxf>
      <font>
        <color theme="0" tint="-4.9989318521683403E-2"/>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theme="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auto="1"/>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tint="-4.9989318521683403E-2"/>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auto="1"/>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fill>
        <patternFill>
          <bgColor rgb="FFFFFF00"/>
        </patternFill>
      </fill>
    </dxf>
    <dxf>
      <font>
        <color theme="0"/>
      </font>
    </dxf>
    <dxf>
      <fill>
        <patternFill patternType="none">
          <bgColor auto="1"/>
        </patternFill>
      </fill>
    </dxf>
    <dxf>
      <font>
        <color auto="1"/>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auto="1"/>
      </font>
      <numFmt numFmtId="166" formatCode="&quot;$&quot;#,##0.00"/>
    </dxf>
    <dxf>
      <font>
        <color theme="9" tint="-0.24994659260841701"/>
      </font>
    </dxf>
    <dxf>
      <font>
        <color theme="9" tint="-0.24994659260841701"/>
      </font>
    </dxf>
    <dxf>
      <font>
        <color theme="9" tint="-0.24994659260841701"/>
      </font>
      <numFmt numFmtId="166" formatCode="&quot;$&quot;#,##0.00"/>
    </dxf>
    <dxf>
      <font>
        <b/>
        <i val="0"/>
        <color auto="1"/>
      </font>
      <numFmt numFmtId="3" formatCode="#,##0"/>
    </dxf>
    <dxf>
      <font>
        <color auto="1"/>
      </font>
      <numFmt numFmtId="4" formatCode="#,##0.00"/>
    </dxf>
    <dxf>
      <font>
        <color theme="1"/>
      </font>
      <numFmt numFmtId="4" formatCode="#,##0.00"/>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1"/>
      </font>
    </dxf>
    <dxf>
      <font>
        <b/>
        <i val="0"/>
        <color auto="1"/>
      </font>
      <numFmt numFmtId="4" formatCode="#,##0.00"/>
    </dxf>
    <dxf>
      <font>
        <color theme="1"/>
      </font>
    </dxf>
    <dxf>
      <font>
        <color theme="0" tint="-4.9989318521683403E-2"/>
      </font>
    </dxf>
    <dxf>
      <font>
        <color theme="0"/>
      </font>
    </dxf>
    <dxf>
      <font>
        <color theme="0"/>
      </font>
    </dxf>
    <dxf>
      <font>
        <color theme="0"/>
      </font>
    </dxf>
    <dxf>
      <font>
        <color theme="0"/>
      </font>
    </dxf>
    <dxf>
      <font>
        <color theme="1"/>
      </font>
    </dxf>
    <dxf>
      <font>
        <color rgb="FFFFFF00"/>
      </font>
    </dxf>
    <dxf>
      <font>
        <color theme="0"/>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theme="0"/>
      </font>
    </dxf>
    <dxf>
      <font>
        <color theme="0"/>
      </font>
    </dxf>
    <dxf>
      <font>
        <color auto="1"/>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auto="1"/>
      </font>
    </dxf>
    <dxf>
      <font>
        <color rgb="FF0070C0"/>
      </font>
    </dxf>
    <dxf>
      <font>
        <color theme="3" tint="-0.2499465926084170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b val="0"/>
        <i val="0"/>
        <color theme="1"/>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80" zoomScaleNormal="80" zoomScaleSheetLayoutView="30" zoomScalePageLayoutView="50" workbookViewId="0">
      <selection activeCell="D16" sqref="D16"/>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99" t="s">
        <v>3415</v>
      </c>
      <c r="D1" s="700"/>
      <c r="E1" s="700"/>
      <c r="F1" s="701"/>
      <c r="G1" s="701"/>
      <c r="H1" s="701"/>
      <c r="I1" s="702"/>
      <c r="J1" s="703"/>
      <c r="K1" s="704" t="s">
        <v>5</v>
      </c>
      <c r="L1" s="705"/>
      <c r="M1" s="706" t="s">
        <v>2638</v>
      </c>
      <c r="N1" s="707"/>
      <c r="O1" s="708"/>
      <c r="P1" s="708"/>
      <c r="Q1" s="708"/>
      <c r="R1" s="708"/>
      <c r="S1" s="708"/>
      <c r="T1" s="708"/>
      <c r="U1" s="709"/>
      <c r="V1" s="710" t="s">
        <v>43</v>
      </c>
      <c r="W1" s="711"/>
      <c r="X1" s="711"/>
      <c r="Y1" s="711"/>
      <c r="Z1" s="711"/>
      <c r="AA1" s="711"/>
      <c r="AB1" s="711"/>
      <c r="AC1" s="711"/>
      <c r="AD1" s="711"/>
      <c r="AE1" s="712"/>
      <c r="AF1" s="713" t="s">
        <v>42</v>
      </c>
      <c r="AG1" s="714"/>
      <c r="AH1" s="721" t="s">
        <v>3438</v>
      </c>
      <c r="AI1" s="722"/>
      <c r="AJ1" s="722"/>
      <c r="AK1" s="722"/>
      <c r="AL1" s="721" t="s">
        <v>3439</v>
      </c>
      <c r="AM1" s="723"/>
      <c r="AN1" s="723"/>
      <c r="AO1" s="724"/>
      <c r="AP1" s="667" t="s">
        <v>3431</v>
      </c>
      <c r="AQ1" s="668"/>
      <c r="AR1" s="668"/>
      <c r="AS1" s="668"/>
      <c r="AT1" s="668"/>
      <c r="AU1" s="668"/>
      <c r="AV1" s="669"/>
      <c r="AW1" s="693" t="s">
        <v>2659</v>
      </c>
      <c r="AX1" s="694"/>
      <c r="AY1" s="694"/>
      <c r="AZ1" s="695"/>
      <c r="BA1" s="696" t="s">
        <v>2663</v>
      </c>
      <c r="BB1" s="697"/>
      <c r="BC1" s="697"/>
      <c r="BD1" s="697"/>
      <c r="BE1" s="697"/>
      <c r="BF1" s="697"/>
      <c r="BG1" s="697"/>
      <c r="BH1" s="69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3336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75" t="s">
        <v>2618</v>
      </c>
      <c r="H4" s="676"/>
      <c r="I4" s="677" t="s">
        <v>2702</v>
      </c>
      <c r="J4" s="678"/>
      <c r="K4" s="679"/>
      <c r="L4" s="680"/>
      <c r="M4" s="361" t="s">
        <v>2619</v>
      </c>
      <c r="N4" s="237" t="s">
        <v>2615</v>
      </c>
      <c r="O4" s="681" t="s">
        <v>3416</v>
      </c>
      <c r="P4" s="682"/>
      <c r="Q4" s="682"/>
      <c r="R4" s="682"/>
      <c r="S4" s="682"/>
      <c r="T4" s="682"/>
      <c r="U4" s="683"/>
      <c r="V4" s="684" t="s">
        <v>3407</v>
      </c>
      <c r="W4" s="685"/>
      <c r="X4" s="685"/>
      <c r="Y4" s="715" t="s">
        <v>44</v>
      </c>
      <c r="Z4" s="716"/>
      <c r="AA4" s="362" t="s">
        <v>40</v>
      </c>
      <c r="AB4" s="717" t="s">
        <v>3394</v>
      </c>
      <c r="AC4" s="718"/>
      <c r="AD4" s="719" t="s">
        <v>3393</v>
      </c>
      <c r="AE4" s="720"/>
      <c r="AF4" s="401" t="s">
        <v>3403</v>
      </c>
      <c r="AG4" s="402" t="s">
        <v>3404</v>
      </c>
      <c r="AH4" s="363" t="s">
        <v>2673</v>
      </c>
      <c r="AI4" s="725" t="s">
        <v>7</v>
      </c>
      <c r="AJ4" s="689"/>
      <c r="AK4" s="690"/>
      <c r="AL4" s="688" t="s">
        <v>7</v>
      </c>
      <c r="AM4" s="726"/>
      <c r="AN4" s="726"/>
      <c r="AO4" s="727"/>
      <c r="AP4" s="670" t="s">
        <v>7</v>
      </c>
      <c r="AQ4" s="671"/>
      <c r="AR4" s="671"/>
      <c r="AS4" s="671"/>
      <c r="AT4" s="671"/>
      <c r="AU4" s="671"/>
      <c r="AV4" s="672"/>
      <c r="AW4" s="688" t="s">
        <v>7</v>
      </c>
      <c r="AX4" s="689"/>
      <c r="AY4" s="689"/>
      <c r="AZ4" s="690"/>
      <c r="BA4" s="688" t="s">
        <v>7</v>
      </c>
      <c r="BB4" s="691"/>
      <c r="BC4" s="691"/>
      <c r="BD4" s="691"/>
      <c r="BE4" s="691"/>
      <c r="BF4" s="691"/>
      <c r="BG4" s="691"/>
      <c r="BH4" s="69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86" t="s">
        <v>3420</v>
      </c>
      <c r="B9" s="68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EMD/ SOLID &amp; HAZARDOUS WASTE BR</v>
      </c>
      <c r="C10" s="557">
        <f>COUNTA(D12:D1011)</f>
        <v>269</v>
      </c>
      <c r="D10" s="558">
        <f>COUNTIF(D12:D1011,"*~**")</f>
        <v>0</v>
      </c>
      <c r="E10" s="559"/>
      <c r="F10" s="560">
        <f>COUNTIF(F12:F1011,"x")</f>
        <v>0</v>
      </c>
      <c r="G10" s="561">
        <f>COUNTA(G12:G1011)-(COUNTA(G12:G1011)-COUNT(G12:G1011))</f>
        <v>269</v>
      </c>
      <c r="H10" s="561">
        <f>COUNTA(H12:H1011)-(COUNTA(H12:H1011)-COUNT(H12:H1011))</f>
        <v>241</v>
      </c>
      <c r="I10" s="562">
        <f>COUNTIF(I12:I1011,"x")</f>
        <v>117</v>
      </c>
      <c r="J10" s="563">
        <f>COUNTIF(J12:J1011,"x")</f>
        <v>0</v>
      </c>
      <c r="K10" s="564">
        <f>COUNTIF(K12:K1011,"x")</f>
        <v>0</v>
      </c>
      <c r="L10" s="565">
        <f>COUNTIF(L12:L1011,"x")</f>
        <v>0</v>
      </c>
      <c r="M10" s="564">
        <f>COUNTA(M12:M1011)</f>
        <v>269</v>
      </c>
      <c r="N10" s="566">
        <f>SUM(AW12:AW1011)</f>
        <v>3430</v>
      </c>
      <c r="O10" s="567">
        <f t="shared" ref="O10:U10" si="10">COUNTIF(O12:O1011,"x")</f>
        <v>47</v>
      </c>
      <c r="P10" s="567">
        <f t="shared" si="10"/>
        <v>0</v>
      </c>
      <c r="Q10" s="567">
        <f t="shared" si="10"/>
        <v>4</v>
      </c>
      <c r="R10" s="567">
        <f t="shared" si="10"/>
        <v>218</v>
      </c>
      <c r="S10" s="567">
        <f>COUNTIF(S12:S1011,"x")</f>
        <v>0</v>
      </c>
      <c r="T10" s="567">
        <f t="shared" si="10"/>
        <v>0</v>
      </c>
      <c r="U10" s="568">
        <f t="shared" si="10"/>
        <v>0</v>
      </c>
      <c r="V10" s="569">
        <f>SUM(V12:V1011)</f>
        <v>68</v>
      </c>
      <c r="W10" s="570">
        <f t="shared" ref="W10:AA10" si="11">SUM(W12:W1011)</f>
        <v>12.5</v>
      </c>
      <c r="X10" s="571">
        <f t="shared" si="11"/>
        <v>0</v>
      </c>
      <c r="Y10" s="571">
        <f>SUM(Y12:Y1011)</f>
        <v>80.5</v>
      </c>
      <c r="Z10" s="572">
        <f t="shared" si="11"/>
        <v>930</v>
      </c>
      <c r="AA10" s="573">
        <f t="shared" si="11"/>
        <v>0</v>
      </c>
      <c r="AB10" s="574">
        <f>COUNTIFS(AB12:AB1011,-30,Z12:Z1011,"&gt;0")</f>
        <v>269</v>
      </c>
      <c r="AC10" s="575">
        <f>COUNTIFS(AC12:AC1011,"x",Z12:Z1011,"&gt;0")</f>
        <v>0</v>
      </c>
      <c r="AD10" s="572">
        <f>SUMIF(AD12:AD1011,"&lt;0")</f>
        <v>0</v>
      </c>
      <c r="AE10" s="576">
        <f>SUMIFS(AE12:AE1011,AE12:AE1011,"&gt;0",Z12:Z1011,"&gt;0")</f>
        <v>20</v>
      </c>
      <c r="AF10" s="577">
        <f t="shared" ref="AF10:BH10" si="12">SUMIF(AF12:AF1011,"&gt;0")</f>
        <v>20</v>
      </c>
      <c r="AG10" s="578">
        <f t="shared" si="12"/>
        <v>0</v>
      </c>
      <c r="AH10" s="577">
        <f t="shared" si="12"/>
        <v>20</v>
      </c>
      <c r="AI10" s="579">
        <f t="shared" si="12"/>
        <v>20</v>
      </c>
      <c r="AJ10" s="579">
        <f t="shared" si="12"/>
        <v>950</v>
      </c>
      <c r="AK10" s="578">
        <f t="shared" si="12"/>
        <v>930</v>
      </c>
      <c r="AL10" s="577">
        <f t="shared" si="12"/>
        <v>0</v>
      </c>
      <c r="AM10" s="579">
        <f t="shared" si="12"/>
        <v>0</v>
      </c>
      <c r="AN10" s="579">
        <f t="shared" si="12"/>
        <v>0</v>
      </c>
      <c r="AO10" s="578">
        <f t="shared" si="12"/>
        <v>0</v>
      </c>
      <c r="AP10" s="580">
        <f>COUNT(AP12:AP1011)</f>
        <v>0</v>
      </c>
      <c r="AQ10" s="581">
        <f t="shared" ref="AQ10:AV10" si="13">COUNT(AQ12:AQ1011)</f>
        <v>1</v>
      </c>
      <c r="AR10" s="581">
        <f t="shared" si="13"/>
        <v>0</v>
      </c>
      <c r="AS10" s="581">
        <f t="shared" si="13"/>
        <v>0</v>
      </c>
      <c r="AT10" s="581">
        <f>COUNT(AT12:AT1011)</f>
        <v>0</v>
      </c>
      <c r="AU10" s="581">
        <f t="shared" si="13"/>
        <v>0</v>
      </c>
      <c r="AV10" s="582">
        <f t="shared" si="13"/>
        <v>0</v>
      </c>
      <c r="AW10" s="580">
        <f t="shared" si="12"/>
        <v>3430</v>
      </c>
      <c r="AX10" s="581">
        <f t="shared" si="12"/>
        <v>0</v>
      </c>
      <c r="AY10" s="581">
        <f t="shared" si="12"/>
        <v>3430</v>
      </c>
      <c r="AZ10" s="582">
        <f t="shared" si="12"/>
        <v>0</v>
      </c>
      <c r="BA10" s="583">
        <f t="shared" si="12"/>
        <v>68</v>
      </c>
      <c r="BB10" s="584">
        <f>SUMIF(BB12:BB1011,"&gt;0")</f>
        <v>0</v>
      </c>
      <c r="BC10" s="584">
        <f t="shared" si="12"/>
        <v>68</v>
      </c>
      <c r="BD10" s="585">
        <f t="shared" si="12"/>
        <v>0</v>
      </c>
      <c r="BE10" s="586">
        <f t="shared" si="12"/>
        <v>12.5</v>
      </c>
      <c r="BF10" s="584">
        <f t="shared" si="12"/>
        <v>0</v>
      </c>
      <c r="BG10" s="584">
        <f t="shared" si="12"/>
        <v>12.5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73" t="s">
        <v>3391</v>
      </c>
      <c r="B11" s="674"/>
      <c r="C11" s="382"/>
      <c r="D11" s="377"/>
      <c r="E11" s="227"/>
      <c r="F11" s="383"/>
      <c r="G11" s="383"/>
      <c r="H11" s="383"/>
      <c r="I11" s="383"/>
      <c r="J11" s="384"/>
      <c r="K11" s="385"/>
      <c r="L11" s="229"/>
      <c r="M11" s="386"/>
      <c r="N11" s="228">
        <f>N10/M10</f>
        <v>12.750929368029739</v>
      </c>
      <c r="O11" s="228"/>
      <c r="P11" s="228"/>
      <c r="Q11" s="228"/>
      <c r="R11" s="228"/>
      <c r="S11" s="228"/>
      <c r="T11" s="228"/>
      <c r="U11" s="229"/>
      <c r="V11" s="387">
        <f t="shared" ref="V11:AA11" si="14">AVERAGEIF(V12:V1011,"&lt;&gt;0")</f>
        <v>0.25278810408921931</v>
      </c>
      <c r="W11" s="387">
        <f t="shared" si="14"/>
        <v>0.29069767441860467</v>
      </c>
      <c r="X11" s="387" t="e">
        <f t="shared" si="14"/>
        <v>#DIV/0!</v>
      </c>
      <c r="Y11" s="387">
        <f t="shared" si="14"/>
        <v>0.2992565055762082</v>
      </c>
      <c r="Z11" s="381">
        <f>AVERAGEIF(Z12:Z1011,"&lt;&gt;0")</f>
        <v>3.4572490706319701</v>
      </c>
      <c r="AA11" s="381" t="e">
        <f t="shared" si="14"/>
        <v>#DIV/0!</v>
      </c>
      <c r="AB11" s="388"/>
      <c r="AC11" s="387"/>
      <c r="AD11" s="379" t="e">
        <f>AVERAGEIF(AD12:AD1011,"&lt;0")</f>
        <v>#DIV/0!</v>
      </c>
      <c r="AE11" s="427">
        <f>AVERAGEIFS(AE12:AE1011,AE12:AE1011,"&gt;0",Z12:Z1011,"&gt;0")</f>
        <v>20</v>
      </c>
      <c r="AF11" s="230">
        <f t="shared" ref="AF11:BH11" si="15">AVERAGEIF(AF12:AF1011,"&gt;0")</f>
        <v>20</v>
      </c>
      <c r="AG11" s="231" t="e">
        <f t="shared" si="15"/>
        <v>#DIV/0!</v>
      </c>
      <c r="AH11" s="232">
        <f t="shared" si="15"/>
        <v>20</v>
      </c>
      <c r="AI11" s="233">
        <f t="shared" si="15"/>
        <v>20</v>
      </c>
      <c r="AJ11" s="233">
        <f t="shared" si="15"/>
        <v>3.5315985130111525</v>
      </c>
      <c r="AK11" s="234">
        <f t="shared" si="15"/>
        <v>3.4572490706319701</v>
      </c>
      <c r="AL11" s="232" t="e">
        <f t="shared" si="15"/>
        <v>#DIV/0!</v>
      </c>
      <c r="AM11" s="233" t="e">
        <f t="shared" si="15"/>
        <v>#DIV/0!</v>
      </c>
      <c r="AN11" s="233" t="e">
        <f t="shared" si="15"/>
        <v>#DIV/0!</v>
      </c>
      <c r="AO11" s="234" t="e">
        <f t="shared" si="15"/>
        <v>#DIV/0!</v>
      </c>
      <c r="AP11" s="607">
        <f>SUM(AP12:AP1011)</f>
        <v>0</v>
      </c>
      <c r="AQ11" s="623">
        <f t="shared" ref="AQ11:AV11" si="16">SUM(AQ12:AQ1011)</f>
        <v>20</v>
      </c>
      <c r="AR11" s="623">
        <f t="shared" si="16"/>
        <v>0</v>
      </c>
      <c r="AS11" s="623">
        <f t="shared" si="16"/>
        <v>0</v>
      </c>
      <c r="AT11" s="623">
        <f t="shared" si="16"/>
        <v>0</v>
      </c>
      <c r="AU11" s="623">
        <f t="shared" si="16"/>
        <v>0</v>
      </c>
      <c r="AV11" s="624">
        <f t="shared" si="16"/>
        <v>0</v>
      </c>
      <c r="AW11" s="389">
        <f t="shared" si="15"/>
        <v>12.750929368029739</v>
      </c>
      <c r="AX11" s="235" t="e">
        <f t="shared" si="15"/>
        <v>#DIV/0!</v>
      </c>
      <c r="AY11" s="235">
        <f t="shared" si="15"/>
        <v>12.750929368029739</v>
      </c>
      <c r="AZ11" s="390" t="e">
        <f t="shared" si="15"/>
        <v>#DIV/0!</v>
      </c>
      <c r="BA11" s="389">
        <f t="shared" si="15"/>
        <v>0.25278810408921931</v>
      </c>
      <c r="BB11" s="235" t="e">
        <f t="shared" si="15"/>
        <v>#DIV/0!</v>
      </c>
      <c r="BC11" s="235">
        <f t="shared" si="15"/>
        <v>0.25278810408921931</v>
      </c>
      <c r="BD11" s="390" t="e">
        <f t="shared" si="15"/>
        <v>#DIV/0!</v>
      </c>
      <c r="BE11" s="389">
        <f t="shared" si="15"/>
        <v>0.29069767441860467</v>
      </c>
      <c r="BF11" s="235" t="e">
        <f t="shared" si="15"/>
        <v>#DIV/0!</v>
      </c>
      <c r="BG11" s="391">
        <f t="shared" si="15"/>
        <v>0.29069767441860467</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661"/>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662"/>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662"/>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662"/>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37.5" x14ac:dyDescent="0.3">
      <c r="A16" s="221"/>
      <c r="B16" s="222"/>
      <c r="C16" s="214">
        <v>5</v>
      </c>
      <c r="D16" s="638" t="s">
        <v>3466</v>
      </c>
      <c r="E16" s="16" t="s">
        <v>3487</v>
      </c>
      <c r="F16" s="17"/>
      <c r="G16" s="131">
        <v>45250</v>
      </c>
      <c r="H16" s="136"/>
      <c r="I16" s="140"/>
      <c r="J16" s="78"/>
      <c r="K16" s="146"/>
      <c r="L16" s="120"/>
      <c r="M16" s="394">
        <v>45315</v>
      </c>
      <c r="N16" s="158">
        <f t="shared" si="33"/>
        <v>48</v>
      </c>
      <c r="O16" s="27" t="s">
        <v>0</v>
      </c>
      <c r="P16" s="27"/>
      <c r="Q16" s="27"/>
      <c r="R16" s="27"/>
      <c r="S16" s="27"/>
      <c r="T16" s="28"/>
      <c r="U16" s="29"/>
      <c r="V16" s="167">
        <v>0.25</v>
      </c>
      <c r="W16" s="313">
        <v>0.25</v>
      </c>
      <c r="X16" s="313"/>
      <c r="Y16" s="160">
        <f t="shared" si="17"/>
        <v>0.5</v>
      </c>
      <c r="Z16" s="159">
        <f t="shared" si="18"/>
        <v>7.5</v>
      </c>
      <c r="AA16" s="327"/>
      <c r="AB16" s="400">
        <f t="shared" si="41"/>
        <v>-30</v>
      </c>
      <c r="AC16" s="371"/>
      <c r="AD16" s="226" t="str">
        <f t="shared" si="19"/>
        <v/>
      </c>
      <c r="AE16" s="368">
        <f t="shared" si="34"/>
        <v>-22.5</v>
      </c>
      <c r="AF16" s="335"/>
      <c r="AG16" s="333"/>
      <c r="AH16" s="336"/>
      <c r="AI16" s="161">
        <f t="shared" si="20"/>
        <v>0</v>
      </c>
      <c r="AJ16" s="162">
        <f t="shared" si="21"/>
        <v>7.5</v>
      </c>
      <c r="AK16" s="163">
        <f t="shared" si="35"/>
        <v>7.5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48</v>
      </c>
      <c r="AX16" s="165" t="str">
        <f t="shared" si="23"/>
        <v/>
      </c>
      <c r="AY16" s="193">
        <f t="shared" si="24"/>
        <v>48</v>
      </c>
      <c r="AZ16" s="183" t="str">
        <f t="shared" si="25"/>
        <v/>
      </c>
      <c r="BA16" s="173">
        <f t="shared" si="26"/>
        <v>0.25</v>
      </c>
      <c r="BB16" s="174" t="str">
        <f t="shared" si="27"/>
        <v/>
      </c>
      <c r="BC16" s="186">
        <f>IF(OR(K16="x",F16="x",BA16&lt;=0),"",BA16)</f>
        <v>0.25</v>
      </c>
      <c r="BD16" s="174" t="str">
        <f t="shared" si="28"/>
        <v/>
      </c>
      <c r="BE16" s="201">
        <f t="shared" si="29"/>
        <v>0.25</v>
      </c>
      <c r="BF16" s="174" t="str">
        <f t="shared" si="30"/>
        <v/>
      </c>
      <c r="BG16" s="186">
        <f t="shared" si="31"/>
        <v>0.25</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37.5" x14ac:dyDescent="0.3">
      <c r="A17" s="221"/>
      <c r="B17" s="222"/>
      <c r="C17" s="213">
        <v>6</v>
      </c>
      <c r="D17" s="638" t="s">
        <v>3467</v>
      </c>
      <c r="E17" s="16" t="s">
        <v>3487</v>
      </c>
      <c r="F17" s="17"/>
      <c r="G17" s="131">
        <v>45250</v>
      </c>
      <c r="H17" s="133"/>
      <c r="I17" s="140"/>
      <c r="J17" s="78"/>
      <c r="K17" s="144"/>
      <c r="L17" s="119"/>
      <c r="M17" s="394">
        <v>45315</v>
      </c>
      <c r="N17" s="158">
        <f t="shared" si="33"/>
        <v>48</v>
      </c>
      <c r="O17" s="27"/>
      <c r="P17" s="27"/>
      <c r="Q17" s="27"/>
      <c r="R17" s="27" t="s">
        <v>0</v>
      </c>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48</v>
      </c>
      <c r="AX17" s="165" t="str">
        <f t="shared" si="23"/>
        <v/>
      </c>
      <c r="AY17" s="193">
        <f t="shared" si="24"/>
        <v>48</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37.5" x14ac:dyDescent="0.3">
      <c r="A18" s="221"/>
      <c r="B18" s="222"/>
      <c r="C18" s="214">
        <v>7</v>
      </c>
      <c r="D18" s="638" t="s">
        <v>3468</v>
      </c>
      <c r="E18" s="16" t="s">
        <v>3487</v>
      </c>
      <c r="F18" s="17"/>
      <c r="G18" s="134">
        <v>45252</v>
      </c>
      <c r="H18" s="135">
        <v>45287</v>
      </c>
      <c r="I18" s="141"/>
      <c r="J18" s="25"/>
      <c r="K18" s="145"/>
      <c r="L18" s="28"/>
      <c r="M18" s="395">
        <v>45287</v>
      </c>
      <c r="N18" s="158">
        <f t="shared" si="33"/>
        <v>26</v>
      </c>
      <c r="O18" s="27"/>
      <c r="P18" s="27"/>
      <c r="Q18" s="27"/>
      <c r="R18" s="27" t="s">
        <v>0</v>
      </c>
      <c r="S18" s="27"/>
      <c r="T18" s="28"/>
      <c r="U18" s="29"/>
      <c r="V18" s="32">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26</v>
      </c>
      <c r="AX18" s="165" t="str">
        <f t="shared" si="23"/>
        <v/>
      </c>
      <c r="AY18" s="193">
        <f t="shared" si="24"/>
        <v>26</v>
      </c>
      <c r="AZ18" s="183" t="str">
        <f t="shared" si="25"/>
        <v/>
      </c>
      <c r="BA18" s="173">
        <f t="shared" si="26"/>
        <v>0.25</v>
      </c>
      <c r="BB18" s="174" t="str">
        <f t="shared" si="27"/>
        <v/>
      </c>
      <c r="BC18" s="186">
        <f t="shared" ref="BC18:BC81" si="48">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37.5" x14ac:dyDescent="0.3">
      <c r="A19" s="221"/>
      <c r="B19" s="222"/>
      <c r="C19" s="214">
        <v>8</v>
      </c>
      <c r="D19" s="639" t="s">
        <v>3469</v>
      </c>
      <c r="E19" s="18" t="s">
        <v>3487</v>
      </c>
      <c r="F19" s="17"/>
      <c r="G19" s="134">
        <v>45252</v>
      </c>
      <c r="H19" s="135">
        <v>45287</v>
      </c>
      <c r="I19" s="141"/>
      <c r="J19" s="25"/>
      <c r="K19" s="145"/>
      <c r="L19" s="28"/>
      <c r="M19" s="395">
        <v>45287</v>
      </c>
      <c r="N19" s="158">
        <f t="shared" si="33"/>
        <v>26</v>
      </c>
      <c r="O19" s="27"/>
      <c r="P19" s="27"/>
      <c r="Q19" s="27"/>
      <c r="R19" s="27" t="s">
        <v>0</v>
      </c>
      <c r="S19" s="27"/>
      <c r="T19" s="28"/>
      <c r="U19" s="29"/>
      <c r="V19" s="32">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26</v>
      </c>
      <c r="AX19" s="165" t="str">
        <f t="shared" si="23"/>
        <v/>
      </c>
      <c r="AY19" s="193">
        <f t="shared" si="24"/>
        <v>26</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37.5" x14ac:dyDescent="0.3">
      <c r="A20" s="221"/>
      <c r="B20" s="222"/>
      <c r="C20" s="213">
        <v>9</v>
      </c>
      <c r="D20" s="638" t="s">
        <v>3470</v>
      </c>
      <c r="E20" s="16" t="s">
        <v>3487</v>
      </c>
      <c r="F20" s="17"/>
      <c r="G20" s="134">
        <v>45252</v>
      </c>
      <c r="H20" s="133">
        <v>45287</v>
      </c>
      <c r="I20" s="140"/>
      <c r="J20" s="78"/>
      <c r="K20" s="144"/>
      <c r="L20" s="119"/>
      <c r="M20" s="394">
        <v>45287</v>
      </c>
      <c r="N20" s="158">
        <f t="shared" si="33"/>
        <v>26</v>
      </c>
      <c r="O20" s="27" t="s">
        <v>0</v>
      </c>
      <c r="P20" s="27"/>
      <c r="Q20" s="27"/>
      <c r="R20" s="27"/>
      <c r="S20" s="27"/>
      <c r="T20" s="28"/>
      <c r="U20" s="29"/>
      <c r="V20" s="32">
        <v>0.25</v>
      </c>
      <c r="W20" s="318">
        <v>0.25</v>
      </c>
      <c r="X20" s="319"/>
      <c r="Y20" s="160">
        <f t="shared" si="17"/>
        <v>0.5</v>
      </c>
      <c r="Z20" s="159">
        <f t="shared" si="18"/>
        <v>7.5</v>
      </c>
      <c r="AA20" s="327"/>
      <c r="AB20" s="400">
        <f t="shared" si="41"/>
        <v>-30</v>
      </c>
      <c r="AC20" s="371"/>
      <c r="AD20" s="226" t="str">
        <f t="shared" si="19"/>
        <v/>
      </c>
      <c r="AE20" s="368">
        <f t="shared" si="34"/>
        <v>-22.5</v>
      </c>
      <c r="AF20" s="335"/>
      <c r="AG20" s="333"/>
      <c r="AH20" s="336"/>
      <c r="AI20" s="161">
        <f t="shared" si="20"/>
        <v>0</v>
      </c>
      <c r="AJ20" s="162">
        <f t="shared" si="21"/>
        <v>7.5</v>
      </c>
      <c r="AK20" s="163">
        <f t="shared" si="35"/>
        <v>7.5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26</v>
      </c>
      <c r="AX20" s="165" t="str">
        <f t="shared" si="23"/>
        <v/>
      </c>
      <c r="AY20" s="193">
        <f t="shared" si="24"/>
        <v>26</v>
      </c>
      <c r="AZ20" s="183" t="str">
        <f t="shared" si="25"/>
        <v/>
      </c>
      <c r="BA20" s="173">
        <f t="shared" si="26"/>
        <v>0.25</v>
      </c>
      <c r="BB20" s="174" t="str">
        <f t="shared" si="27"/>
        <v/>
      </c>
      <c r="BC20" s="186">
        <f t="shared" si="48"/>
        <v>0.25</v>
      </c>
      <c r="BD20" s="174" t="str">
        <f t="shared" si="28"/>
        <v/>
      </c>
      <c r="BE20" s="201">
        <f t="shared" si="29"/>
        <v>0.25</v>
      </c>
      <c r="BF20" s="174" t="str">
        <f t="shared" si="30"/>
        <v/>
      </c>
      <c r="BG20" s="186">
        <f t="shared" si="31"/>
        <v>0.25</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1.75" customHeight="1" x14ac:dyDescent="0.3">
      <c r="A21" s="221"/>
      <c r="B21" s="222"/>
      <c r="C21" s="214">
        <v>10</v>
      </c>
      <c r="D21" s="640" t="s">
        <v>3471</v>
      </c>
      <c r="E21" s="81" t="s">
        <v>3487</v>
      </c>
      <c r="F21" s="34"/>
      <c r="G21" s="134">
        <v>45252</v>
      </c>
      <c r="H21" s="132">
        <v>45287</v>
      </c>
      <c r="I21" s="140"/>
      <c r="J21" s="78"/>
      <c r="K21" s="144"/>
      <c r="L21" s="119"/>
      <c r="M21" s="394">
        <v>45287</v>
      </c>
      <c r="N21" s="158">
        <f t="shared" si="33"/>
        <v>26</v>
      </c>
      <c r="O21" s="311" t="s">
        <v>0</v>
      </c>
      <c r="P21" s="311"/>
      <c r="Q21" s="311"/>
      <c r="R21" s="311"/>
      <c r="S21" s="311"/>
      <c r="T21" s="312"/>
      <c r="U21" s="314"/>
      <c r="V21" s="167">
        <v>0.25</v>
      </c>
      <c r="W21" s="313">
        <v>0.25</v>
      </c>
      <c r="X21" s="313"/>
      <c r="Y21" s="160">
        <f t="shared" si="17"/>
        <v>0.5</v>
      </c>
      <c r="Z21" s="159">
        <f t="shared" si="18"/>
        <v>7.5</v>
      </c>
      <c r="AA21" s="326"/>
      <c r="AB21" s="400">
        <f t="shared" si="41"/>
        <v>-30</v>
      </c>
      <c r="AC21" s="370"/>
      <c r="AD21" s="226" t="str">
        <f t="shared" si="19"/>
        <v/>
      </c>
      <c r="AE21" s="368">
        <f t="shared" si="34"/>
        <v>-22.5</v>
      </c>
      <c r="AF21" s="331"/>
      <c r="AG21" s="333"/>
      <c r="AH21" s="334"/>
      <c r="AI21" s="161">
        <f t="shared" si="20"/>
        <v>0</v>
      </c>
      <c r="AJ21" s="162">
        <f t="shared" si="21"/>
        <v>7.5</v>
      </c>
      <c r="AK21" s="163">
        <f t="shared" si="35"/>
        <v>7.5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26</v>
      </c>
      <c r="AX21" s="165" t="str">
        <f t="shared" si="23"/>
        <v/>
      </c>
      <c r="AY21" s="193">
        <f t="shared" si="24"/>
        <v>26</v>
      </c>
      <c r="AZ21" s="183" t="str">
        <f t="shared" si="25"/>
        <v/>
      </c>
      <c r="BA21" s="173">
        <f t="shared" si="26"/>
        <v>0.25</v>
      </c>
      <c r="BB21" s="174" t="str">
        <f t="shared" si="27"/>
        <v/>
      </c>
      <c r="BC21" s="186">
        <f t="shared" si="48"/>
        <v>0.25</v>
      </c>
      <c r="BD21" s="174" t="str">
        <f t="shared" si="28"/>
        <v/>
      </c>
      <c r="BE21" s="201">
        <f t="shared" si="29"/>
        <v>0.25</v>
      </c>
      <c r="BF21" s="174" t="str">
        <f t="shared" si="30"/>
        <v/>
      </c>
      <c r="BG21" s="186">
        <f t="shared" si="31"/>
        <v>0.25</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37.5" x14ac:dyDescent="0.3">
      <c r="A22" s="221"/>
      <c r="B22" s="222"/>
      <c r="C22" s="213">
        <v>11</v>
      </c>
      <c r="D22" s="638" t="s">
        <v>3472</v>
      </c>
      <c r="E22" s="16" t="s">
        <v>3487</v>
      </c>
      <c r="F22" s="17"/>
      <c r="G22" s="134">
        <v>45252</v>
      </c>
      <c r="H22" s="135">
        <v>45287</v>
      </c>
      <c r="I22" s="141"/>
      <c r="J22" s="25"/>
      <c r="K22" s="145"/>
      <c r="L22" s="28"/>
      <c r="M22" s="395">
        <v>45287</v>
      </c>
      <c r="N22" s="158">
        <f t="shared" si="33"/>
        <v>26</v>
      </c>
      <c r="O22" s="27"/>
      <c r="P22" s="27"/>
      <c r="Q22" s="27"/>
      <c r="R22" s="27" t="s">
        <v>0</v>
      </c>
      <c r="S22" s="27"/>
      <c r="T22" s="28"/>
      <c r="U22" s="29"/>
      <c r="V22" s="32">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26</v>
      </c>
      <c r="AX22" s="165" t="str">
        <f t="shared" si="23"/>
        <v/>
      </c>
      <c r="AY22" s="193">
        <f t="shared" si="24"/>
        <v>26</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37.5" x14ac:dyDescent="0.3">
      <c r="A23" s="221"/>
      <c r="B23" s="222"/>
      <c r="C23" s="214">
        <v>12</v>
      </c>
      <c r="D23" s="639" t="s">
        <v>3473</v>
      </c>
      <c r="E23" s="18" t="s">
        <v>3487</v>
      </c>
      <c r="F23" s="17"/>
      <c r="G23" s="134">
        <v>45252</v>
      </c>
      <c r="H23" s="136">
        <v>45287</v>
      </c>
      <c r="I23" s="140"/>
      <c r="J23" s="78"/>
      <c r="K23" s="144"/>
      <c r="L23" s="119"/>
      <c r="M23" s="394">
        <v>45287</v>
      </c>
      <c r="N23" s="158">
        <f t="shared" si="33"/>
        <v>26</v>
      </c>
      <c r="O23" s="27"/>
      <c r="P23" s="27"/>
      <c r="Q23" s="27"/>
      <c r="R23" s="27" t="s">
        <v>0</v>
      </c>
      <c r="S23" s="27"/>
      <c r="T23" s="28"/>
      <c r="U23" s="29"/>
      <c r="V23" s="32">
        <v>0.25</v>
      </c>
      <c r="W23" s="318"/>
      <c r="X23" s="319"/>
      <c r="Y23" s="160">
        <f t="shared" si="17"/>
        <v>0.25</v>
      </c>
      <c r="Z23" s="159">
        <f t="shared" si="18"/>
        <v>2.5</v>
      </c>
      <c r="AA23" s="327"/>
      <c r="AB23" s="400">
        <f t="shared" si="41"/>
        <v>-30</v>
      </c>
      <c r="AC23" s="371"/>
      <c r="AD23" s="226" t="str">
        <f t="shared" si="19"/>
        <v/>
      </c>
      <c r="AE23" s="368">
        <f t="shared" si="34"/>
        <v>-27.5</v>
      </c>
      <c r="AF23" s="335"/>
      <c r="AG23" s="333"/>
      <c r="AH23" s="336"/>
      <c r="AI23" s="161">
        <f t="shared" si="20"/>
        <v>0</v>
      </c>
      <c r="AJ23" s="162">
        <f t="shared" si="21"/>
        <v>2.5</v>
      </c>
      <c r="AK23" s="163">
        <f t="shared" si="35"/>
        <v>2.5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26</v>
      </c>
      <c r="AX23" s="165" t="str">
        <f t="shared" si="23"/>
        <v/>
      </c>
      <c r="AY23" s="193">
        <f t="shared" si="24"/>
        <v>26</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37.5" x14ac:dyDescent="0.3">
      <c r="A24" s="221"/>
      <c r="B24" s="222"/>
      <c r="C24" s="214">
        <v>13</v>
      </c>
      <c r="D24" s="638" t="s">
        <v>3474</v>
      </c>
      <c r="E24" s="16" t="s">
        <v>3487</v>
      </c>
      <c r="F24" s="17"/>
      <c r="G24" s="134">
        <v>45252</v>
      </c>
      <c r="H24" s="133">
        <v>45287</v>
      </c>
      <c r="I24" s="140"/>
      <c r="J24" s="78"/>
      <c r="K24" s="144"/>
      <c r="L24" s="119"/>
      <c r="M24" s="394">
        <v>45287</v>
      </c>
      <c r="N24" s="158">
        <f t="shared" si="33"/>
        <v>26</v>
      </c>
      <c r="O24" s="27" t="s">
        <v>0</v>
      </c>
      <c r="P24" s="27"/>
      <c r="Q24" s="27"/>
      <c r="R24" s="27"/>
      <c r="S24" s="27"/>
      <c r="T24" s="28"/>
      <c r="U24" s="29"/>
      <c r="V24" s="32">
        <v>0.25</v>
      </c>
      <c r="W24" s="318">
        <v>0.25</v>
      </c>
      <c r="X24" s="319"/>
      <c r="Y24" s="160">
        <f t="shared" si="17"/>
        <v>0.5</v>
      </c>
      <c r="Z24" s="159">
        <f t="shared" si="18"/>
        <v>7.5</v>
      </c>
      <c r="AA24" s="327"/>
      <c r="AB24" s="400">
        <f t="shared" si="41"/>
        <v>-30</v>
      </c>
      <c r="AC24" s="371"/>
      <c r="AD24" s="226" t="str">
        <f t="shared" si="19"/>
        <v/>
      </c>
      <c r="AE24" s="368">
        <f t="shared" si="34"/>
        <v>-22.5</v>
      </c>
      <c r="AF24" s="335"/>
      <c r="AG24" s="333"/>
      <c r="AH24" s="336"/>
      <c r="AI24" s="161">
        <f t="shared" si="20"/>
        <v>0</v>
      </c>
      <c r="AJ24" s="162">
        <f t="shared" si="21"/>
        <v>7.5</v>
      </c>
      <c r="AK24" s="163">
        <f t="shared" si="35"/>
        <v>7.5</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26</v>
      </c>
      <c r="AX24" s="165" t="str">
        <f t="shared" si="23"/>
        <v/>
      </c>
      <c r="AY24" s="193">
        <f t="shared" si="24"/>
        <v>26</v>
      </c>
      <c r="AZ24" s="183" t="str">
        <f t="shared" si="25"/>
        <v/>
      </c>
      <c r="BA24" s="173">
        <f t="shared" si="26"/>
        <v>0.25</v>
      </c>
      <c r="BB24" s="174" t="str">
        <f t="shared" si="27"/>
        <v/>
      </c>
      <c r="BC24" s="186">
        <f t="shared" si="48"/>
        <v>0.25</v>
      </c>
      <c r="BD24" s="174" t="str">
        <f t="shared" si="28"/>
        <v/>
      </c>
      <c r="BE24" s="201">
        <f t="shared" si="29"/>
        <v>0.25</v>
      </c>
      <c r="BF24" s="174" t="str">
        <f t="shared" si="30"/>
        <v/>
      </c>
      <c r="BG24" s="186">
        <f t="shared" si="31"/>
        <v>0.25</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37.5" x14ac:dyDescent="0.3">
      <c r="A25" s="221"/>
      <c r="B25" s="222"/>
      <c r="C25" s="213">
        <v>14</v>
      </c>
      <c r="D25" s="641" t="s">
        <v>3468</v>
      </c>
      <c r="E25" s="16" t="s">
        <v>3580</v>
      </c>
      <c r="F25" s="17"/>
      <c r="G25" s="134">
        <v>45252</v>
      </c>
      <c r="H25" s="135">
        <v>45288</v>
      </c>
      <c r="I25" s="141"/>
      <c r="J25" s="25"/>
      <c r="K25" s="145"/>
      <c r="L25" s="28"/>
      <c r="M25" s="135">
        <v>45288</v>
      </c>
      <c r="N25" s="158">
        <f t="shared" si="33"/>
        <v>27</v>
      </c>
      <c r="O25" s="27"/>
      <c r="P25" s="27"/>
      <c r="Q25" s="27"/>
      <c r="R25" s="27" t="s">
        <v>0</v>
      </c>
      <c r="S25" s="27"/>
      <c r="T25" s="28"/>
      <c r="U25" s="29"/>
      <c r="V25" s="32">
        <v>0.25</v>
      </c>
      <c r="W25" s="318"/>
      <c r="X25" s="319"/>
      <c r="Y25" s="160">
        <f t="shared" si="17"/>
        <v>0.25</v>
      </c>
      <c r="Z25" s="159">
        <f t="shared" si="18"/>
        <v>2.5</v>
      </c>
      <c r="AA25" s="327"/>
      <c r="AB25" s="400">
        <f t="shared" si="41"/>
        <v>-30</v>
      </c>
      <c r="AC25" s="371"/>
      <c r="AD25" s="226" t="str">
        <f t="shared" si="19"/>
        <v/>
      </c>
      <c r="AE25" s="368">
        <f t="shared" si="34"/>
        <v>-27.5</v>
      </c>
      <c r="AF25" s="335"/>
      <c r="AG25" s="333"/>
      <c r="AH25" s="336"/>
      <c r="AI25" s="161">
        <f t="shared" si="20"/>
        <v>0</v>
      </c>
      <c r="AJ25" s="162">
        <f t="shared" si="21"/>
        <v>2.5</v>
      </c>
      <c r="AK25" s="163">
        <f t="shared" si="35"/>
        <v>2.5</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27</v>
      </c>
      <c r="AX25" s="165" t="str">
        <f t="shared" si="23"/>
        <v/>
      </c>
      <c r="AY25" s="193">
        <f t="shared" si="24"/>
        <v>27</v>
      </c>
      <c r="AZ25" s="183" t="str">
        <f t="shared" si="25"/>
        <v/>
      </c>
      <c r="BA25" s="173">
        <f t="shared" si="26"/>
        <v>0.25</v>
      </c>
      <c r="BB25" s="174" t="str">
        <f t="shared" si="27"/>
        <v/>
      </c>
      <c r="BC25" s="186">
        <f t="shared" si="48"/>
        <v>0.25</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37.5" x14ac:dyDescent="0.3">
      <c r="A26" s="221"/>
      <c r="B26" s="222"/>
      <c r="C26" s="214">
        <v>15</v>
      </c>
      <c r="D26" s="642" t="s">
        <v>3469</v>
      </c>
      <c r="E26" s="16" t="s">
        <v>3580</v>
      </c>
      <c r="F26" s="17"/>
      <c r="G26" s="134">
        <v>45252</v>
      </c>
      <c r="H26" s="135">
        <v>45288</v>
      </c>
      <c r="I26" s="141"/>
      <c r="J26" s="25"/>
      <c r="K26" s="145"/>
      <c r="L26" s="28"/>
      <c r="M26" s="135">
        <v>45288</v>
      </c>
      <c r="N26" s="158">
        <f t="shared" si="33"/>
        <v>27</v>
      </c>
      <c r="O26" s="27"/>
      <c r="P26" s="27"/>
      <c r="Q26" s="27"/>
      <c r="R26" s="27" t="s">
        <v>0</v>
      </c>
      <c r="S26" s="27"/>
      <c r="T26" s="28"/>
      <c r="U26" s="29"/>
      <c r="V26" s="32">
        <v>0.25</v>
      </c>
      <c r="W26" s="318"/>
      <c r="X26" s="319"/>
      <c r="Y26" s="160">
        <f t="shared" si="17"/>
        <v>0.25</v>
      </c>
      <c r="Z26" s="159">
        <f t="shared" si="18"/>
        <v>2.5</v>
      </c>
      <c r="AA26" s="327"/>
      <c r="AB26" s="400">
        <f t="shared" si="41"/>
        <v>-30</v>
      </c>
      <c r="AC26" s="371"/>
      <c r="AD26" s="226" t="str">
        <f t="shared" si="19"/>
        <v/>
      </c>
      <c r="AE26" s="368">
        <f t="shared" si="34"/>
        <v>-27.5</v>
      </c>
      <c r="AF26" s="335"/>
      <c r="AG26" s="333"/>
      <c r="AH26" s="336"/>
      <c r="AI26" s="161">
        <f t="shared" si="20"/>
        <v>0</v>
      </c>
      <c r="AJ26" s="162">
        <f t="shared" si="21"/>
        <v>2.5</v>
      </c>
      <c r="AK26" s="163">
        <f t="shared" si="35"/>
        <v>2.5</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27</v>
      </c>
      <c r="AX26" s="165" t="str">
        <f t="shared" si="23"/>
        <v/>
      </c>
      <c r="AY26" s="193">
        <f t="shared" si="24"/>
        <v>27</v>
      </c>
      <c r="AZ26" s="183" t="str">
        <f t="shared" si="25"/>
        <v/>
      </c>
      <c r="BA26" s="173">
        <f t="shared" si="26"/>
        <v>0.25</v>
      </c>
      <c r="BB26" s="174" t="str">
        <f t="shared" si="27"/>
        <v/>
      </c>
      <c r="BC26" s="186">
        <f t="shared" si="48"/>
        <v>0.25</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37.5" x14ac:dyDescent="0.3">
      <c r="A27" s="221"/>
      <c r="B27" s="222"/>
      <c r="C27" s="213">
        <v>16</v>
      </c>
      <c r="D27" s="641" t="s">
        <v>3470</v>
      </c>
      <c r="E27" s="18" t="s">
        <v>3580</v>
      </c>
      <c r="F27" s="17"/>
      <c r="G27" s="134">
        <v>45252</v>
      </c>
      <c r="H27" s="135">
        <v>45288</v>
      </c>
      <c r="I27" s="140"/>
      <c r="J27" s="78"/>
      <c r="K27" s="144"/>
      <c r="L27" s="119"/>
      <c r="M27" s="135">
        <v>45288</v>
      </c>
      <c r="N27" s="158">
        <f t="shared" si="33"/>
        <v>27</v>
      </c>
      <c r="O27" s="27"/>
      <c r="P27" s="27"/>
      <c r="Q27" s="27"/>
      <c r="R27" s="27" t="s">
        <v>0</v>
      </c>
      <c r="S27" s="27"/>
      <c r="T27" s="28"/>
      <c r="U27" s="29"/>
      <c r="V27" s="32">
        <v>0.25</v>
      </c>
      <c r="W27" s="318"/>
      <c r="X27" s="319"/>
      <c r="Y27" s="160">
        <f t="shared" si="17"/>
        <v>0.25</v>
      </c>
      <c r="Z27" s="159">
        <f t="shared" si="18"/>
        <v>2.5</v>
      </c>
      <c r="AA27" s="327"/>
      <c r="AB27" s="400">
        <f t="shared" si="41"/>
        <v>-30</v>
      </c>
      <c r="AC27" s="371"/>
      <c r="AD27" s="226" t="str">
        <f t="shared" si="19"/>
        <v/>
      </c>
      <c r="AE27" s="368">
        <f t="shared" si="34"/>
        <v>-27.5</v>
      </c>
      <c r="AF27" s="337"/>
      <c r="AG27" s="338"/>
      <c r="AH27" s="336"/>
      <c r="AI27" s="161">
        <f t="shared" si="20"/>
        <v>0</v>
      </c>
      <c r="AJ27" s="162">
        <f t="shared" si="21"/>
        <v>2.5</v>
      </c>
      <c r="AK27" s="163">
        <f t="shared" si="35"/>
        <v>2.5</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27</v>
      </c>
      <c r="AX27" s="165" t="str">
        <f t="shared" si="23"/>
        <v/>
      </c>
      <c r="AY27" s="193">
        <f t="shared" si="24"/>
        <v>27</v>
      </c>
      <c r="AZ27" s="183" t="str">
        <f t="shared" si="25"/>
        <v/>
      </c>
      <c r="BA27" s="173">
        <f t="shared" si="26"/>
        <v>0.25</v>
      </c>
      <c r="BB27" s="174" t="str">
        <f t="shared" si="27"/>
        <v/>
      </c>
      <c r="BC27" s="186">
        <f t="shared" si="48"/>
        <v>0.25</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2.5" customHeight="1" x14ac:dyDescent="0.3">
      <c r="A28" s="221"/>
      <c r="B28" s="222"/>
      <c r="C28" s="214">
        <v>17</v>
      </c>
      <c r="D28" s="643" t="s">
        <v>3471</v>
      </c>
      <c r="E28" s="16" t="s">
        <v>3580</v>
      </c>
      <c r="F28" s="17"/>
      <c r="G28" s="134">
        <v>45252</v>
      </c>
      <c r="H28" s="135">
        <v>45288</v>
      </c>
      <c r="I28" s="140"/>
      <c r="J28" s="78"/>
      <c r="K28" s="144"/>
      <c r="L28" s="119"/>
      <c r="M28" s="135">
        <v>45288</v>
      </c>
      <c r="N28" s="158">
        <f t="shared" si="33"/>
        <v>27</v>
      </c>
      <c r="O28" s="27"/>
      <c r="P28" s="27"/>
      <c r="Q28" s="27"/>
      <c r="R28" s="27" t="s">
        <v>0</v>
      </c>
      <c r="S28" s="27"/>
      <c r="T28" s="28"/>
      <c r="U28" s="29"/>
      <c r="V28" s="32">
        <v>0.25</v>
      </c>
      <c r="W28" s="318"/>
      <c r="X28" s="319"/>
      <c r="Y28" s="160">
        <f t="shared" si="17"/>
        <v>0.25</v>
      </c>
      <c r="Z28" s="159">
        <f t="shared" si="18"/>
        <v>2.5</v>
      </c>
      <c r="AA28" s="327"/>
      <c r="AB28" s="400">
        <f t="shared" si="41"/>
        <v>-30</v>
      </c>
      <c r="AC28" s="371"/>
      <c r="AD28" s="226" t="str">
        <f t="shared" si="19"/>
        <v/>
      </c>
      <c r="AE28" s="368">
        <f t="shared" si="34"/>
        <v>-27.5</v>
      </c>
      <c r="AF28" s="337"/>
      <c r="AG28" s="338"/>
      <c r="AH28" s="336"/>
      <c r="AI28" s="161">
        <f t="shared" si="20"/>
        <v>0</v>
      </c>
      <c r="AJ28" s="162">
        <f t="shared" si="21"/>
        <v>2.5</v>
      </c>
      <c r="AK28" s="163">
        <f t="shared" si="35"/>
        <v>2.5</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27</v>
      </c>
      <c r="AX28" s="165" t="str">
        <f t="shared" si="23"/>
        <v/>
      </c>
      <c r="AY28" s="193">
        <f t="shared" si="24"/>
        <v>27</v>
      </c>
      <c r="AZ28" s="183" t="str">
        <f t="shared" si="25"/>
        <v/>
      </c>
      <c r="BA28" s="173">
        <f t="shared" si="26"/>
        <v>0.25</v>
      </c>
      <c r="BB28" s="174" t="str">
        <f t="shared" si="27"/>
        <v/>
      </c>
      <c r="BC28" s="186">
        <f t="shared" si="48"/>
        <v>0.25</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37.5" x14ac:dyDescent="0.3">
      <c r="A29" s="221"/>
      <c r="B29" s="222"/>
      <c r="C29" s="214">
        <v>18</v>
      </c>
      <c r="D29" s="641" t="s">
        <v>3472</v>
      </c>
      <c r="E29" s="16" t="s">
        <v>3580</v>
      </c>
      <c r="F29" s="17"/>
      <c r="G29" s="134">
        <v>45252</v>
      </c>
      <c r="H29" s="135">
        <v>45288</v>
      </c>
      <c r="I29" s="141"/>
      <c r="J29" s="25"/>
      <c r="K29" s="145"/>
      <c r="L29" s="28"/>
      <c r="M29" s="135">
        <v>45288</v>
      </c>
      <c r="N29" s="158">
        <f t="shared" si="33"/>
        <v>27</v>
      </c>
      <c r="O29" s="27"/>
      <c r="P29" s="27"/>
      <c r="Q29" s="27"/>
      <c r="R29" s="27" t="s">
        <v>0</v>
      </c>
      <c r="S29" s="27"/>
      <c r="T29" s="28"/>
      <c r="U29" s="29"/>
      <c r="V29" s="32">
        <v>0.25</v>
      </c>
      <c r="W29" s="318"/>
      <c r="X29" s="319"/>
      <c r="Y29" s="160">
        <f t="shared" si="17"/>
        <v>0.25</v>
      </c>
      <c r="Z29" s="159">
        <f t="shared" si="18"/>
        <v>2.5</v>
      </c>
      <c r="AA29" s="327"/>
      <c r="AB29" s="400">
        <f t="shared" si="41"/>
        <v>-30</v>
      </c>
      <c r="AC29" s="371"/>
      <c r="AD29" s="226" t="str">
        <f t="shared" si="19"/>
        <v/>
      </c>
      <c r="AE29" s="368">
        <f t="shared" si="34"/>
        <v>-27.5</v>
      </c>
      <c r="AF29" s="337"/>
      <c r="AG29" s="338"/>
      <c r="AH29" s="336"/>
      <c r="AI29" s="161">
        <f t="shared" si="20"/>
        <v>0</v>
      </c>
      <c r="AJ29" s="162">
        <f t="shared" si="21"/>
        <v>2.5</v>
      </c>
      <c r="AK29" s="163">
        <f t="shared" si="35"/>
        <v>2.5</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27</v>
      </c>
      <c r="AX29" s="165" t="str">
        <f t="shared" si="23"/>
        <v/>
      </c>
      <c r="AY29" s="193">
        <f t="shared" si="24"/>
        <v>27</v>
      </c>
      <c r="AZ29" s="183" t="str">
        <f t="shared" si="25"/>
        <v/>
      </c>
      <c r="BA29" s="173">
        <f t="shared" si="26"/>
        <v>0.25</v>
      </c>
      <c r="BB29" s="174" t="str">
        <f t="shared" si="27"/>
        <v/>
      </c>
      <c r="BC29" s="186">
        <f t="shared" si="48"/>
        <v>0.25</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37.5" x14ac:dyDescent="0.3">
      <c r="A30" s="221"/>
      <c r="B30" s="222"/>
      <c r="C30" s="213">
        <v>19</v>
      </c>
      <c r="D30" s="642" t="s">
        <v>3473</v>
      </c>
      <c r="E30" s="16" t="s">
        <v>3580</v>
      </c>
      <c r="F30" s="17"/>
      <c r="G30" s="134">
        <v>45252</v>
      </c>
      <c r="H30" s="135">
        <v>45288</v>
      </c>
      <c r="I30" s="141"/>
      <c r="J30" s="25"/>
      <c r="K30" s="145"/>
      <c r="L30" s="28"/>
      <c r="M30" s="135">
        <v>45288</v>
      </c>
      <c r="N30" s="158">
        <f t="shared" si="33"/>
        <v>27</v>
      </c>
      <c r="O30" s="27"/>
      <c r="P30" s="27"/>
      <c r="Q30" s="27"/>
      <c r="R30" s="27" t="s">
        <v>0</v>
      </c>
      <c r="S30" s="27"/>
      <c r="T30" s="28"/>
      <c r="U30" s="29"/>
      <c r="V30" s="32">
        <v>0.25</v>
      </c>
      <c r="W30" s="318"/>
      <c r="X30" s="319"/>
      <c r="Y30" s="160">
        <f t="shared" si="17"/>
        <v>0.25</v>
      </c>
      <c r="Z30" s="159">
        <f t="shared" si="18"/>
        <v>2.5</v>
      </c>
      <c r="AA30" s="327"/>
      <c r="AB30" s="400">
        <f t="shared" si="41"/>
        <v>-30</v>
      </c>
      <c r="AC30" s="371"/>
      <c r="AD30" s="226" t="str">
        <f t="shared" si="19"/>
        <v/>
      </c>
      <c r="AE30" s="368">
        <f t="shared" si="34"/>
        <v>-27.5</v>
      </c>
      <c r="AF30" s="337"/>
      <c r="AG30" s="338"/>
      <c r="AH30" s="336"/>
      <c r="AI30" s="161">
        <f t="shared" si="20"/>
        <v>0</v>
      </c>
      <c r="AJ30" s="162">
        <f t="shared" si="21"/>
        <v>2.5</v>
      </c>
      <c r="AK30" s="163">
        <f t="shared" si="35"/>
        <v>2.5</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27</v>
      </c>
      <c r="AX30" s="165" t="str">
        <f t="shared" si="23"/>
        <v/>
      </c>
      <c r="AY30" s="193">
        <f t="shared" si="24"/>
        <v>27</v>
      </c>
      <c r="AZ30" s="183" t="str">
        <f t="shared" si="25"/>
        <v/>
      </c>
      <c r="BA30" s="173">
        <f t="shared" si="26"/>
        <v>0.25</v>
      </c>
      <c r="BB30" s="174" t="str">
        <f t="shared" si="27"/>
        <v/>
      </c>
      <c r="BC30" s="186">
        <f t="shared" si="48"/>
        <v>0.25</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37.5" x14ac:dyDescent="0.3">
      <c r="A31" s="221"/>
      <c r="B31" s="222"/>
      <c r="C31" s="214">
        <v>20</v>
      </c>
      <c r="D31" s="641" t="s">
        <v>3474</v>
      </c>
      <c r="E31" s="18" t="s">
        <v>3580</v>
      </c>
      <c r="F31" s="17"/>
      <c r="G31" s="134">
        <v>45252</v>
      </c>
      <c r="H31" s="135">
        <v>45288</v>
      </c>
      <c r="I31" s="140"/>
      <c r="J31" s="78"/>
      <c r="K31" s="144"/>
      <c r="L31" s="119"/>
      <c r="M31" s="135">
        <v>45288</v>
      </c>
      <c r="N31" s="158">
        <f t="shared" si="33"/>
        <v>27</v>
      </c>
      <c r="O31" s="27"/>
      <c r="P31" s="27"/>
      <c r="Q31" s="27"/>
      <c r="R31" s="27" t="s">
        <v>0</v>
      </c>
      <c r="S31" s="27"/>
      <c r="T31" s="28"/>
      <c r="U31" s="29"/>
      <c r="V31" s="32">
        <v>0.25</v>
      </c>
      <c r="W31" s="318"/>
      <c r="X31" s="319"/>
      <c r="Y31" s="160">
        <f t="shared" si="17"/>
        <v>0.25</v>
      </c>
      <c r="Z31" s="159">
        <f t="shared" si="18"/>
        <v>2.5</v>
      </c>
      <c r="AA31" s="327"/>
      <c r="AB31" s="400">
        <f t="shared" si="41"/>
        <v>-30</v>
      </c>
      <c r="AC31" s="371"/>
      <c r="AD31" s="226" t="str">
        <f t="shared" si="19"/>
        <v/>
      </c>
      <c r="AE31" s="368">
        <f t="shared" si="34"/>
        <v>-27.5</v>
      </c>
      <c r="AF31" s="339"/>
      <c r="AG31" s="338"/>
      <c r="AH31" s="336"/>
      <c r="AI31" s="161">
        <f t="shared" si="20"/>
        <v>0</v>
      </c>
      <c r="AJ31" s="162">
        <f t="shared" si="21"/>
        <v>2.5</v>
      </c>
      <c r="AK31" s="163">
        <f t="shared" si="35"/>
        <v>2.5</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27</v>
      </c>
      <c r="AX31" s="165" t="str">
        <f t="shared" si="23"/>
        <v/>
      </c>
      <c r="AY31" s="193">
        <f t="shared" si="24"/>
        <v>27</v>
      </c>
      <c r="AZ31" s="183" t="str">
        <f t="shared" si="25"/>
        <v/>
      </c>
      <c r="BA31" s="173">
        <f t="shared" si="26"/>
        <v>0.25</v>
      </c>
      <c r="BB31" s="174" t="str">
        <f t="shared" si="27"/>
        <v/>
      </c>
      <c r="BC31" s="186">
        <f t="shared" si="48"/>
        <v>0.25</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37.5" x14ac:dyDescent="0.3">
      <c r="A32" s="221"/>
      <c r="B32" s="222"/>
      <c r="C32" s="213">
        <v>21</v>
      </c>
      <c r="D32" s="644" t="s">
        <v>3468</v>
      </c>
      <c r="E32" s="16" t="s">
        <v>3488</v>
      </c>
      <c r="F32" s="17"/>
      <c r="G32" s="134">
        <v>45252</v>
      </c>
      <c r="H32" s="135">
        <v>45287</v>
      </c>
      <c r="I32" s="141"/>
      <c r="J32" s="25"/>
      <c r="K32" s="145"/>
      <c r="L32" s="28"/>
      <c r="M32" s="395">
        <v>45287</v>
      </c>
      <c r="N32" s="158">
        <f t="shared" si="33"/>
        <v>26</v>
      </c>
      <c r="O32" s="27"/>
      <c r="P32" s="27"/>
      <c r="Q32" s="27"/>
      <c r="R32" s="27" t="s">
        <v>0</v>
      </c>
      <c r="S32" s="27"/>
      <c r="T32" s="28"/>
      <c r="U32" s="29"/>
      <c r="V32" s="32">
        <v>0.25</v>
      </c>
      <c r="W32" s="318"/>
      <c r="X32" s="319"/>
      <c r="Y32" s="160">
        <f t="shared" si="17"/>
        <v>0.25</v>
      </c>
      <c r="Z32" s="159">
        <f t="shared" si="18"/>
        <v>2.5</v>
      </c>
      <c r="AA32" s="327"/>
      <c r="AB32" s="400">
        <f t="shared" si="41"/>
        <v>-30</v>
      </c>
      <c r="AC32" s="371"/>
      <c r="AD32" s="226" t="str">
        <f t="shared" si="19"/>
        <v/>
      </c>
      <c r="AE32" s="368">
        <f t="shared" si="34"/>
        <v>-27.5</v>
      </c>
      <c r="AF32" s="339"/>
      <c r="AG32" s="338"/>
      <c r="AH32" s="336"/>
      <c r="AI32" s="161">
        <f t="shared" si="20"/>
        <v>0</v>
      </c>
      <c r="AJ32" s="162">
        <f t="shared" si="21"/>
        <v>2.5</v>
      </c>
      <c r="AK32" s="163">
        <f t="shared" si="35"/>
        <v>2.5</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26</v>
      </c>
      <c r="AX32" s="165" t="str">
        <f t="shared" si="23"/>
        <v/>
      </c>
      <c r="AY32" s="193">
        <f t="shared" si="24"/>
        <v>26</v>
      </c>
      <c r="AZ32" s="183" t="str">
        <f t="shared" si="25"/>
        <v/>
      </c>
      <c r="BA32" s="173">
        <f t="shared" si="26"/>
        <v>0.25</v>
      </c>
      <c r="BB32" s="174" t="str">
        <f t="shared" si="27"/>
        <v/>
      </c>
      <c r="BC32" s="186">
        <f t="shared" si="48"/>
        <v>0.25</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37.5" x14ac:dyDescent="0.3">
      <c r="A33" s="221"/>
      <c r="B33" s="222"/>
      <c r="C33" s="214">
        <v>22</v>
      </c>
      <c r="D33" s="645" t="s">
        <v>3469</v>
      </c>
      <c r="E33" s="16" t="s">
        <v>3488</v>
      </c>
      <c r="F33" s="17"/>
      <c r="G33" s="134">
        <v>45252</v>
      </c>
      <c r="H33" s="135">
        <v>45287</v>
      </c>
      <c r="I33" s="141"/>
      <c r="J33" s="25"/>
      <c r="K33" s="145"/>
      <c r="L33" s="28"/>
      <c r="M33" s="395">
        <v>45287</v>
      </c>
      <c r="N33" s="158">
        <f t="shared" si="33"/>
        <v>26</v>
      </c>
      <c r="O33" s="27"/>
      <c r="P33" s="27"/>
      <c r="Q33" s="27"/>
      <c r="R33" s="27" t="s">
        <v>0</v>
      </c>
      <c r="S33" s="27"/>
      <c r="T33" s="28"/>
      <c r="U33" s="29"/>
      <c r="V33" s="32">
        <v>0.25</v>
      </c>
      <c r="W33" s="318"/>
      <c r="X33" s="319"/>
      <c r="Y33" s="160">
        <f t="shared" si="17"/>
        <v>0.25</v>
      </c>
      <c r="Z33" s="159">
        <f t="shared" si="18"/>
        <v>2.5</v>
      </c>
      <c r="AA33" s="327"/>
      <c r="AB33" s="400">
        <f t="shared" si="41"/>
        <v>-30</v>
      </c>
      <c r="AC33" s="371"/>
      <c r="AD33" s="226" t="str">
        <f t="shared" si="19"/>
        <v/>
      </c>
      <c r="AE33" s="368">
        <f t="shared" si="34"/>
        <v>-27.5</v>
      </c>
      <c r="AF33" s="339"/>
      <c r="AG33" s="338"/>
      <c r="AH33" s="336"/>
      <c r="AI33" s="161">
        <f t="shared" si="20"/>
        <v>0</v>
      </c>
      <c r="AJ33" s="162">
        <f t="shared" si="21"/>
        <v>2.5</v>
      </c>
      <c r="AK33" s="163">
        <f t="shared" si="35"/>
        <v>2.5</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26</v>
      </c>
      <c r="AX33" s="165" t="str">
        <f t="shared" si="23"/>
        <v/>
      </c>
      <c r="AY33" s="193">
        <f t="shared" si="24"/>
        <v>26</v>
      </c>
      <c r="AZ33" s="183" t="str">
        <f t="shared" si="25"/>
        <v/>
      </c>
      <c r="BA33" s="173">
        <f t="shared" si="26"/>
        <v>0.25</v>
      </c>
      <c r="BB33" s="174" t="str">
        <f t="shared" si="27"/>
        <v/>
      </c>
      <c r="BC33" s="186">
        <f t="shared" si="48"/>
        <v>0.25</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37.5" x14ac:dyDescent="0.3">
      <c r="A34" s="221"/>
      <c r="B34" s="222"/>
      <c r="C34" s="214">
        <v>23</v>
      </c>
      <c r="D34" s="644" t="s">
        <v>3470</v>
      </c>
      <c r="E34" s="16" t="s">
        <v>3488</v>
      </c>
      <c r="F34" s="17"/>
      <c r="G34" s="134">
        <v>45252</v>
      </c>
      <c r="H34" s="136">
        <v>45287</v>
      </c>
      <c r="I34" s="140"/>
      <c r="J34" s="78"/>
      <c r="K34" s="144"/>
      <c r="L34" s="119"/>
      <c r="M34" s="394">
        <v>45287</v>
      </c>
      <c r="N34" s="158">
        <f t="shared" si="33"/>
        <v>26</v>
      </c>
      <c r="O34" s="27"/>
      <c r="P34" s="27"/>
      <c r="Q34" s="27"/>
      <c r="R34" s="27" t="s">
        <v>0</v>
      </c>
      <c r="S34" s="27"/>
      <c r="T34" s="28"/>
      <c r="U34" s="29"/>
      <c r="V34" s="32">
        <v>0.25</v>
      </c>
      <c r="W34" s="318"/>
      <c r="X34" s="319"/>
      <c r="Y34" s="160">
        <f t="shared" si="17"/>
        <v>0.25</v>
      </c>
      <c r="Z34" s="159">
        <f t="shared" si="18"/>
        <v>2.5</v>
      </c>
      <c r="AA34" s="327"/>
      <c r="AB34" s="400">
        <f t="shared" si="41"/>
        <v>-30</v>
      </c>
      <c r="AC34" s="371"/>
      <c r="AD34" s="226" t="str">
        <f t="shared" si="19"/>
        <v/>
      </c>
      <c r="AE34" s="368">
        <f t="shared" si="34"/>
        <v>-27.5</v>
      </c>
      <c r="AF34" s="339"/>
      <c r="AG34" s="338"/>
      <c r="AH34" s="336"/>
      <c r="AI34" s="161">
        <f t="shared" si="20"/>
        <v>0</v>
      </c>
      <c r="AJ34" s="162">
        <f t="shared" si="21"/>
        <v>2.5</v>
      </c>
      <c r="AK34" s="163">
        <f t="shared" si="35"/>
        <v>2.5</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26</v>
      </c>
      <c r="AX34" s="165" t="str">
        <f t="shared" si="23"/>
        <v/>
      </c>
      <c r="AY34" s="193">
        <f t="shared" si="24"/>
        <v>26</v>
      </c>
      <c r="AZ34" s="183" t="str">
        <f t="shared" si="25"/>
        <v/>
      </c>
      <c r="BA34" s="173">
        <f t="shared" si="26"/>
        <v>0.25</v>
      </c>
      <c r="BB34" s="174" t="str">
        <f t="shared" si="27"/>
        <v/>
      </c>
      <c r="BC34" s="186">
        <f t="shared" si="48"/>
        <v>0.25</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1.75" customHeight="1" x14ac:dyDescent="0.3">
      <c r="A35" s="221"/>
      <c r="B35" s="222"/>
      <c r="C35" s="213">
        <v>24</v>
      </c>
      <c r="D35" s="637" t="s">
        <v>3471</v>
      </c>
      <c r="E35" s="18" t="s">
        <v>3488</v>
      </c>
      <c r="F35" s="17"/>
      <c r="G35" s="134">
        <v>45252</v>
      </c>
      <c r="H35" s="133">
        <v>45287</v>
      </c>
      <c r="I35" s="140"/>
      <c r="J35" s="78"/>
      <c r="K35" s="144"/>
      <c r="L35" s="119"/>
      <c r="M35" s="394">
        <v>45287</v>
      </c>
      <c r="N35" s="158">
        <f t="shared" si="33"/>
        <v>26</v>
      </c>
      <c r="O35" s="27"/>
      <c r="P35" s="27"/>
      <c r="Q35" s="27"/>
      <c r="R35" s="27" t="s">
        <v>0</v>
      </c>
      <c r="S35" s="27"/>
      <c r="T35" s="28"/>
      <c r="U35" s="29"/>
      <c r="V35" s="32">
        <v>0.25</v>
      </c>
      <c r="W35" s="318"/>
      <c r="X35" s="319"/>
      <c r="Y35" s="160">
        <f t="shared" si="17"/>
        <v>0.25</v>
      </c>
      <c r="Z35" s="159">
        <f t="shared" si="18"/>
        <v>2.5</v>
      </c>
      <c r="AA35" s="327"/>
      <c r="AB35" s="400">
        <f t="shared" si="41"/>
        <v>-30</v>
      </c>
      <c r="AC35" s="371"/>
      <c r="AD35" s="226" t="str">
        <f t="shared" si="19"/>
        <v/>
      </c>
      <c r="AE35" s="368">
        <f t="shared" si="34"/>
        <v>-27.5</v>
      </c>
      <c r="AF35" s="339"/>
      <c r="AG35" s="338"/>
      <c r="AH35" s="336"/>
      <c r="AI35" s="161">
        <f t="shared" si="20"/>
        <v>0</v>
      </c>
      <c r="AJ35" s="162">
        <f t="shared" si="21"/>
        <v>2.5</v>
      </c>
      <c r="AK35" s="163">
        <f t="shared" si="35"/>
        <v>2.5</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26</v>
      </c>
      <c r="AX35" s="165" t="str">
        <f t="shared" si="23"/>
        <v/>
      </c>
      <c r="AY35" s="193">
        <f t="shared" si="24"/>
        <v>26</v>
      </c>
      <c r="AZ35" s="183" t="str">
        <f t="shared" si="25"/>
        <v/>
      </c>
      <c r="BA35" s="173">
        <f t="shared" si="26"/>
        <v>0.25</v>
      </c>
      <c r="BB35" s="174" t="str">
        <f t="shared" si="27"/>
        <v/>
      </c>
      <c r="BC35" s="186">
        <f t="shared" si="48"/>
        <v>0.25</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37.5" x14ac:dyDescent="0.3">
      <c r="A36" s="221"/>
      <c r="B36" s="222"/>
      <c r="C36" s="214">
        <v>25</v>
      </c>
      <c r="D36" s="644" t="s">
        <v>3472</v>
      </c>
      <c r="E36" s="16" t="s">
        <v>3488</v>
      </c>
      <c r="F36" s="17"/>
      <c r="G36" s="134">
        <v>45252</v>
      </c>
      <c r="H36" s="135">
        <v>45287</v>
      </c>
      <c r="I36" s="141"/>
      <c r="J36" s="25"/>
      <c r="K36" s="145"/>
      <c r="L36" s="28"/>
      <c r="M36" s="395">
        <v>45287</v>
      </c>
      <c r="N36" s="158">
        <f t="shared" si="33"/>
        <v>26</v>
      </c>
      <c r="O36" s="27"/>
      <c r="P36" s="27"/>
      <c r="Q36" s="27"/>
      <c r="R36" s="27" t="s">
        <v>0</v>
      </c>
      <c r="S36" s="27"/>
      <c r="T36" s="28"/>
      <c r="U36" s="29"/>
      <c r="V36" s="32">
        <v>0.25</v>
      </c>
      <c r="W36" s="318"/>
      <c r="X36" s="319"/>
      <c r="Y36" s="160">
        <f t="shared" si="17"/>
        <v>0.25</v>
      </c>
      <c r="Z36" s="159">
        <f t="shared" si="18"/>
        <v>2.5</v>
      </c>
      <c r="AA36" s="327"/>
      <c r="AB36" s="400">
        <f t="shared" si="41"/>
        <v>-30</v>
      </c>
      <c r="AC36" s="371"/>
      <c r="AD36" s="226" t="str">
        <f t="shared" si="19"/>
        <v/>
      </c>
      <c r="AE36" s="368">
        <f t="shared" si="34"/>
        <v>-27.5</v>
      </c>
      <c r="AF36" s="339"/>
      <c r="AG36" s="338"/>
      <c r="AH36" s="336"/>
      <c r="AI36" s="161">
        <f t="shared" si="20"/>
        <v>0</v>
      </c>
      <c r="AJ36" s="162">
        <f t="shared" si="21"/>
        <v>2.5</v>
      </c>
      <c r="AK36" s="163">
        <f t="shared" si="35"/>
        <v>2.5</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26</v>
      </c>
      <c r="AX36" s="165" t="str">
        <f t="shared" si="23"/>
        <v/>
      </c>
      <c r="AY36" s="193">
        <f t="shared" si="24"/>
        <v>26</v>
      </c>
      <c r="AZ36" s="183" t="str">
        <f t="shared" si="25"/>
        <v/>
      </c>
      <c r="BA36" s="173">
        <f t="shared" si="26"/>
        <v>0.25</v>
      </c>
      <c r="BB36" s="174" t="str">
        <f t="shared" si="27"/>
        <v/>
      </c>
      <c r="BC36" s="186">
        <f t="shared" si="48"/>
        <v>0.25</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645" t="s">
        <v>3473</v>
      </c>
      <c r="E37" s="16" t="s">
        <v>3488</v>
      </c>
      <c r="F37" s="17"/>
      <c r="G37" s="134">
        <v>45252</v>
      </c>
      <c r="H37" s="135">
        <v>45287</v>
      </c>
      <c r="I37" s="141"/>
      <c r="J37" s="25"/>
      <c r="K37" s="145"/>
      <c r="L37" s="28"/>
      <c r="M37" s="395">
        <v>45287</v>
      </c>
      <c r="N37" s="158">
        <f t="shared" si="33"/>
        <v>26</v>
      </c>
      <c r="O37" s="27"/>
      <c r="P37" s="27"/>
      <c r="Q37" s="27"/>
      <c r="R37" s="27" t="s">
        <v>0</v>
      </c>
      <c r="S37" s="27"/>
      <c r="T37" s="28"/>
      <c r="U37" s="29"/>
      <c r="V37" s="32">
        <v>0.25</v>
      </c>
      <c r="W37" s="318"/>
      <c r="X37" s="319"/>
      <c r="Y37" s="160">
        <f t="shared" si="17"/>
        <v>0.25</v>
      </c>
      <c r="Z37" s="159">
        <f t="shared" si="18"/>
        <v>2.5</v>
      </c>
      <c r="AA37" s="327"/>
      <c r="AB37" s="400">
        <f t="shared" si="41"/>
        <v>-30</v>
      </c>
      <c r="AC37" s="371"/>
      <c r="AD37" s="226" t="str">
        <f t="shared" si="19"/>
        <v/>
      </c>
      <c r="AE37" s="368">
        <f t="shared" si="34"/>
        <v>-27.5</v>
      </c>
      <c r="AF37" s="339"/>
      <c r="AG37" s="338"/>
      <c r="AH37" s="336"/>
      <c r="AI37" s="161">
        <f t="shared" si="20"/>
        <v>0</v>
      </c>
      <c r="AJ37" s="162">
        <f t="shared" si="21"/>
        <v>2.5</v>
      </c>
      <c r="AK37" s="163">
        <f t="shared" si="35"/>
        <v>2.5</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26</v>
      </c>
      <c r="AX37" s="165" t="str">
        <f t="shared" si="23"/>
        <v/>
      </c>
      <c r="AY37" s="193">
        <f t="shared" si="24"/>
        <v>26</v>
      </c>
      <c r="AZ37" s="183" t="str">
        <f t="shared" si="25"/>
        <v/>
      </c>
      <c r="BA37" s="173">
        <f t="shared" si="26"/>
        <v>0.25</v>
      </c>
      <c r="BB37" s="174" t="str">
        <f t="shared" si="27"/>
        <v/>
      </c>
      <c r="BC37" s="186">
        <f t="shared" si="48"/>
        <v>0.25</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37.5" x14ac:dyDescent="0.3">
      <c r="A38" s="221"/>
      <c r="B38" s="222"/>
      <c r="C38" s="214">
        <v>27</v>
      </c>
      <c r="D38" s="644" t="s">
        <v>3474</v>
      </c>
      <c r="E38" s="16" t="s">
        <v>3488</v>
      </c>
      <c r="F38" s="17"/>
      <c r="G38" s="134">
        <v>45252</v>
      </c>
      <c r="H38" s="135">
        <v>45287</v>
      </c>
      <c r="I38" s="141"/>
      <c r="J38" s="25"/>
      <c r="K38" s="145"/>
      <c r="L38" s="28"/>
      <c r="M38" s="395">
        <v>45287</v>
      </c>
      <c r="N38" s="158">
        <f t="shared" si="33"/>
        <v>26</v>
      </c>
      <c r="O38" s="27"/>
      <c r="P38" s="27"/>
      <c r="Q38" s="27"/>
      <c r="R38" s="27" t="s">
        <v>0</v>
      </c>
      <c r="S38" s="27"/>
      <c r="T38" s="28"/>
      <c r="U38" s="29"/>
      <c r="V38" s="32">
        <v>0.25</v>
      </c>
      <c r="W38" s="318"/>
      <c r="X38" s="319"/>
      <c r="Y38" s="160">
        <f t="shared" si="17"/>
        <v>0.25</v>
      </c>
      <c r="Z38" s="159">
        <f t="shared" si="18"/>
        <v>2.5</v>
      </c>
      <c r="AA38" s="327"/>
      <c r="AB38" s="400">
        <f t="shared" si="41"/>
        <v>-30</v>
      </c>
      <c r="AC38" s="371"/>
      <c r="AD38" s="226" t="str">
        <f t="shared" si="19"/>
        <v/>
      </c>
      <c r="AE38" s="368">
        <f t="shared" si="34"/>
        <v>-27.5</v>
      </c>
      <c r="AF38" s="339"/>
      <c r="AG38" s="338"/>
      <c r="AH38" s="336"/>
      <c r="AI38" s="161">
        <f t="shared" si="20"/>
        <v>0</v>
      </c>
      <c r="AJ38" s="162">
        <f t="shared" si="21"/>
        <v>2.5</v>
      </c>
      <c r="AK38" s="163">
        <f t="shared" si="35"/>
        <v>2.5</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26</v>
      </c>
      <c r="AX38" s="165" t="str">
        <f t="shared" si="23"/>
        <v/>
      </c>
      <c r="AY38" s="193">
        <f t="shared" si="24"/>
        <v>26</v>
      </c>
      <c r="AZ38" s="183" t="str">
        <f t="shared" si="25"/>
        <v/>
      </c>
      <c r="BA38" s="173">
        <f t="shared" si="26"/>
        <v>0.25</v>
      </c>
      <c r="BB38" s="174" t="str">
        <f t="shared" si="27"/>
        <v/>
      </c>
      <c r="BC38" s="186">
        <f t="shared" si="48"/>
        <v>0.25</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37.5" x14ac:dyDescent="0.3">
      <c r="A39" s="221"/>
      <c r="B39" s="222"/>
      <c r="C39" s="214">
        <v>28</v>
      </c>
      <c r="D39" s="639" t="s">
        <v>3479</v>
      </c>
      <c r="E39" s="18" t="s">
        <v>3487</v>
      </c>
      <c r="F39" s="17"/>
      <c r="G39" s="134">
        <v>45257</v>
      </c>
      <c r="H39" s="135">
        <v>45258</v>
      </c>
      <c r="I39" s="141" t="s">
        <v>0</v>
      </c>
      <c r="J39" s="25"/>
      <c r="K39" s="145"/>
      <c r="L39" s="28"/>
      <c r="M39" s="395">
        <v>45258</v>
      </c>
      <c r="N39" s="158">
        <f t="shared" si="33"/>
        <v>2</v>
      </c>
      <c r="O39" s="27"/>
      <c r="P39" s="27"/>
      <c r="Q39" s="27"/>
      <c r="R39" s="27" t="s">
        <v>0</v>
      </c>
      <c r="S39" s="27"/>
      <c r="T39" s="28"/>
      <c r="U39" s="29"/>
      <c r="V39" s="32">
        <v>0.25</v>
      </c>
      <c r="W39" s="318"/>
      <c r="X39" s="319"/>
      <c r="Y39" s="160">
        <f t="shared" si="17"/>
        <v>0.25</v>
      </c>
      <c r="Z39" s="159">
        <f t="shared" si="18"/>
        <v>2.5</v>
      </c>
      <c r="AA39" s="327"/>
      <c r="AB39" s="400">
        <f t="shared" si="41"/>
        <v>-30</v>
      </c>
      <c r="AC39" s="371"/>
      <c r="AD39" s="226" t="str">
        <f t="shared" si="19"/>
        <v/>
      </c>
      <c r="AE39" s="368">
        <f t="shared" si="34"/>
        <v>-27.5</v>
      </c>
      <c r="AF39" s="339"/>
      <c r="AG39" s="338"/>
      <c r="AH39" s="336"/>
      <c r="AI39" s="161">
        <f t="shared" si="20"/>
        <v>0</v>
      </c>
      <c r="AJ39" s="162">
        <f t="shared" si="21"/>
        <v>2.5</v>
      </c>
      <c r="AK39" s="163">
        <f t="shared" si="35"/>
        <v>2.5</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2</v>
      </c>
      <c r="AX39" s="165" t="str">
        <f t="shared" si="23"/>
        <v/>
      </c>
      <c r="AY39" s="193">
        <f t="shared" si="24"/>
        <v>2</v>
      </c>
      <c r="AZ39" s="183" t="str">
        <f t="shared" si="25"/>
        <v/>
      </c>
      <c r="BA39" s="173">
        <f t="shared" si="26"/>
        <v>0.25</v>
      </c>
      <c r="BB39" s="174" t="str">
        <f t="shared" si="27"/>
        <v/>
      </c>
      <c r="BC39" s="186">
        <f t="shared" si="48"/>
        <v>0.25</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646" t="s">
        <v>3475</v>
      </c>
      <c r="E40" s="16" t="s">
        <v>3487</v>
      </c>
      <c r="F40" s="17"/>
      <c r="G40" s="134">
        <v>45257</v>
      </c>
      <c r="H40" s="135">
        <v>45258</v>
      </c>
      <c r="I40" s="141" t="s">
        <v>0</v>
      </c>
      <c r="J40" s="25"/>
      <c r="K40" s="145"/>
      <c r="L40" s="28"/>
      <c r="M40" s="395">
        <v>45258</v>
      </c>
      <c r="N40" s="158">
        <f t="shared" si="33"/>
        <v>2</v>
      </c>
      <c r="O40" s="27"/>
      <c r="P40" s="27"/>
      <c r="Q40" s="27"/>
      <c r="R40" s="27" t="s">
        <v>0</v>
      </c>
      <c r="S40" s="27"/>
      <c r="T40" s="28"/>
      <c r="U40" s="29"/>
      <c r="V40" s="32">
        <v>0.25</v>
      </c>
      <c r="W40" s="318"/>
      <c r="X40" s="319"/>
      <c r="Y40" s="160">
        <f t="shared" si="17"/>
        <v>0.25</v>
      </c>
      <c r="Z40" s="159">
        <f t="shared" si="18"/>
        <v>2.5</v>
      </c>
      <c r="AA40" s="327"/>
      <c r="AB40" s="400">
        <f t="shared" si="41"/>
        <v>-30</v>
      </c>
      <c r="AC40" s="371"/>
      <c r="AD40" s="226" t="str">
        <f t="shared" si="19"/>
        <v/>
      </c>
      <c r="AE40" s="368">
        <f t="shared" si="34"/>
        <v>-27.5</v>
      </c>
      <c r="AF40" s="339"/>
      <c r="AG40" s="338"/>
      <c r="AH40" s="336"/>
      <c r="AI40" s="161">
        <f t="shared" si="20"/>
        <v>0</v>
      </c>
      <c r="AJ40" s="162">
        <f t="shared" si="21"/>
        <v>2.5</v>
      </c>
      <c r="AK40" s="163">
        <f t="shared" si="35"/>
        <v>2.5</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2</v>
      </c>
      <c r="AX40" s="165" t="str">
        <f t="shared" si="23"/>
        <v/>
      </c>
      <c r="AY40" s="193">
        <f t="shared" si="24"/>
        <v>2</v>
      </c>
      <c r="AZ40" s="183" t="str">
        <f t="shared" si="25"/>
        <v/>
      </c>
      <c r="BA40" s="173">
        <f t="shared" si="26"/>
        <v>0.25</v>
      </c>
      <c r="BB40" s="174" t="str">
        <f t="shared" si="27"/>
        <v/>
      </c>
      <c r="BC40" s="186">
        <f t="shared" si="48"/>
        <v>0.25</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646" t="s">
        <v>3476</v>
      </c>
      <c r="E41" s="16" t="s">
        <v>3487</v>
      </c>
      <c r="F41" s="17"/>
      <c r="G41" s="134">
        <v>45257</v>
      </c>
      <c r="H41" s="135">
        <v>45258</v>
      </c>
      <c r="I41" s="141" t="s">
        <v>0</v>
      </c>
      <c r="J41" s="25"/>
      <c r="K41" s="145"/>
      <c r="L41" s="28"/>
      <c r="M41" s="395">
        <v>45258</v>
      </c>
      <c r="N41" s="158">
        <f t="shared" si="33"/>
        <v>2</v>
      </c>
      <c r="O41" s="27" t="s">
        <v>0</v>
      </c>
      <c r="P41" s="27"/>
      <c r="Q41" s="27"/>
      <c r="R41" s="27"/>
      <c r="S41" s="27"/>
      <c r="T41" s="28"/>
      <c r="U41" s="29"/>
      <c r="V41" s="32">
        <v>0.25</v>
      </c>
      <c r="W41" s="318"/>
      <c r="X41" s="319"/>
      <c r="Y41" s="160">
        <f t="shared" si="17"/>
        <v>0.25</v>
      </c>
      <c r="Z41" s="159">
        <f t="shared" si="18"/>
        <v>2.5</v>
      </c>
      <c r="AA41" s="327"/>
      <c r="AB41" s="400">
        <f t="shared" si="41"/>
        <v>-30</v>
      </c>
      <c r="AC41" s="371"/>
      <c r="AD41" s="226" t="str">
        <f t="shared" si="19"/>
        <v/>
      </c>
      <c r="AE41" s="368">
        <f t="shared" si="34"/>
        <v>-27.5</v>
      </c>
      <c r="AF41" s="339"/>
      <c r="AG41" s="338"/>
      <c r="AH41" s="336"/>
      <c r="AI41" s="161">
        <f t="shared" si="20"/>
        <v>0</v>
      </c>
      <c r="AJ41" s="162">
        <f t="shared" si="21"/>
        <v>2.5</v>
      </c>
      <c r="AK41" s="163">
        <f t="shared" si="35"/>
        <v>2.5</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2</v>
      </c>
      <c r="AX41" s="165" t="str">
        <f t="shared" si="23"/>
        <v/>
      </c>
      <c r="AY41" s="193">
        <f t="shared" si="24"/>
        <v>2</v>
      </c>
      <c r="AZ41" s="183" t="str">
        <f t="shared" si="25"/>
        <v/>
      </c>
      <c r="BA41" s="173">
        <f t="shared" si="26"/>
        <v>0.25</v>
      </c>
      <c r="BB41" s="174" t="str">
        <f t="shared" si="27"/>
        <v/>
      </c>
      <c r="BC41" s="186">
        <f t="shared" si="48"/>
        <v>0.25</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646" t="s">
        <v>3477</v>
      </c>
      <c r="E42" s="16" t="s">
        <v>3487</v>
      </c>
      <c r="F42" s="17"/>
      <c r="G42" s="134">
        <v>45257</v>
      </c>
      <c r="H42" s="135">
        <v>45258</v>
      </c>
      <c r="I42" s="141" t="s">
        <v>0</v>
      </c>
      <c r="J42" s="25"/>
      <c r="K42" s="145"/>
      <c r="L42" s="28"/>
      <c r="M42" s="395">
        <v>45258</v>
      </c>
      <c r="N42" s="158">
        <f t="shared" si="33"/>
        <v>2</v>
      </c>
      <c r="O42" s="27" t="s">
        <v>0</v>
      </c>
      <c r="P42" s="27"/>
      <c r="Q42" s="27"/>
      <c r="R42" s="27"/>
      <c r="S42" s="27"/>
      <c r="T42" s="28"/>
      <c r="U42" s="29"/>
      <c r="V42" s="32">
        <v>0.25</v>
      </c>
      <c r="W42" s="318"/>
      <c r="X42" s="319"/>
      <c r="Y42" s="160">
        <f t="shared" si="17"/>
        <v>0.25</v>
      </c>
      <c r="Z42" s="159">
        <f t="shared" si="18"/>
        <v>2.5</v>
      </c>
      <c r="AA42" s="327"/>
      <c r="AB42" s="400">
        <f t="shared" si="41"/>
        <v>-30</v>
      </c>
      <c r="AC42" s="371"/>
      <c r="AD42" s="226" t="str">
        <f t="shared" si="19"/>
        <v/>
      </c>
      <c r="AE42" s="368">
        <f t="shared" si="34"/>
        <v>-27.5</v>
      </c>
      <c r="AF42" s="339"/>
      <c r="AG42" s="338"/>
      <c r="AH42" s="336"/>
      <c r="AI42" s="161">
        <f t="shared" si="20"/>
        <v>0</v>
      </c>
      <c r="AJ42" s="162">
        <f t="shared" si="21"/>
        <v>2.5</v>
      </c>
      <c r="AK42" s="163">
        <f t="shared" si="35"/>
        <v>2.5</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2</v>
      </c>
      <c r="AX42" s="165" t="str">
        <f t="shared" si="23"/>
        <v/>
      </c>
      <c r="AY42" s="193">
        <f t="shared" si="24"/>
        <v>2</v>
      </c>
      <c r="AZ42" s="183" t="str">
        <f t="shared" si="25"/>
        <v/>
      </c>
      <c r="BA42" s="173">
        <f t="shared" si="26"/>
        <v>0.25</v>
      </c>
      <c r="BB42" s="174" t="str">
        <f t="shared" si="27"/>
        <v/>
      </c>
      <c r="BC42" s="186">
        <f t="shared" si="48"/>
        <v>0.25</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647" t="s">
        <v>2</v>
      </c>
      <c r="E43" s="18" t="s">
        <v>3487</v>
      </c>
      <c r="F43" s="17"/>
      <c r="G43" s="134">
        <v>45257</v>
      </c>
      <c r="H43" s="135">
        <v>45258</v>
      </c>
      <c r="I43" s="141" t="s">
        <v>0</v>
      </c>
      <c r="J43" s="25"/>
      <c r="K43" s="145"/>
      <c r="L43" s="28"/>
      <c r="M43" s="395">
        <v>45258</v>
      </c>
      <c r="N43" s="158">
        <f t="shared" si="33"/>
        <v>2</v>
      </c>
      <c r="O43" s="27" t="s">
        <v>0</v>
      </c>
      <c r="P43" s="27"/>
      <c r="Q43" s="27"/>
      <c r="R43" s="27"/>
      <c r="S43" s="27"/>
      <c r="T43" s="28"/>
      <c r="U43" s="29"/>
      <c r="V43" s="32">
        <v>0.25</v>
      </c>
      <c r="W43" s="318"/>
      <c r="X43" s="319"/>
      <c r="Y43" s="160">
        <f t="shared" si="17"/>
        <v>0.25</v>
      </c>
      <c r="Z43" s="159">
        <f t="shared" si="18"/>
        <v>2.5</v>
      </c>
      <c r="AA43" s="327"/>
      <c r="AB43" s="400">
        <f t="shared" si="41"/>
        <v>-30</v>
      </c>
      <c r="AC43" s="371"/>
      <c r="AD43" s="226" t="str">
        <f t="shared" si="19"/>
        <v/>
      </c>
      <c r="AE43" s="368">
        <f t="shared" si="34"/>
        <v>-27.5</v>
      </c>
      <c r="AF43" s="339"/>
      <c r="AG43" s="338"/>
      <c r="AH43" s="336"/>
      <c r="AI43" s="161">
        <f t="shared" si="20"/>
        <v>0</v>
      </c>
      <c r="AJ43" s="162">
        <f t="shared" si="21"/>
        <v>2.5</v>
      </c>
      <c r="AK43" s="163">
        <f t="shared" si="35"/>
        <v>2.5</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2</v>
      </c>
      <c r="AX43" s="165" t="str">
        <f t="shared" si="23"/>
        <v/>
      </c>
      <c r="AY43" s="193">
        <f t="shared" si="24"/>
        <v>2</v>
      </c>
      <c r="AZ43" s="183" t="str">
        <f t="shared" si="25"/>
        <v/>
      </c>
      <c r="BA43" s="173">
        <f t="shared" si="26"/>
        <v>0.25</v>
      </c>
      <c r="BB43" s="174" t="str">
        <f t="shared" si="27"/>
        <v/>
      </c>
      <c r="BC43" s="186">
        <f t="shared" si="48"/>
        <v>0.25</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37.5" x14ac:dyDescent="0.3">
      <c r="A44" s="221"/>
      <c r="B44" s="222"/>
      <c r="C44" s="214">
        <v>33</v>
      </c>
      <c r="D44" s="642" t="s">
        <v>3479</v>
      </c>
      <c r="E44" s="16" t="s">
        <v>3580</v>
      </c>
      <c r="F44" s="17"/>
      <c r="G44" s="134">
        <v>45257</v>
      </c>
      <c r="H44" s="135">
        <v>45267</v>
      </c>
      <c r="I44" s="141" t="s">
        <v>0</v>
      </c>
      <c r="J44" s="25"/>
      <c r="K44" s="145"/>
      <c r="L44" s="28"/>
      <c r="M44" s="395">
        <v>45267</v>
      </c>
      <c r="N44" s="158">
        <f t="shared" si="33"/>
        <v>9</v>
      </c>
      <c r="O44" s="27"/>
      <c r="P44" s="27"/>
      <c r="Q44" s="27"/>
      <c r="R44" s="27" t="s">
        <v>0</v>
      </c>
      <c r="S44" s="27"/>
      <c r="T44" s="28"/>
      <c r="U44" s="29"/>
      <c r="V44" s="32">
        <v>0.25</v>
      </c>
      <c r="W44" s="318"/>
      <c r="X44" s="319"/>
      <c r="Y44" s="160">
        <f t="shared" si="17"/>
        <v>0.25</v>
      </c>
      <c r="Z44" s="159">
        <f t="shared" si="18"/>
        <v>2.5</v>
      </c>
      <c r="AA44" s="327"/>
      <c r="AB44" s="400">
        <f t="shared" si="41"/>
        <v>-30</v>
      </c>
      <c r="AC44" s="371"/>
      <c r="AD44" s="226" t="str">
        <f t="shared" si="19"/>
        <v/>
      </c>
      <c r="AE44" s="368">
        <f t="shared" si="34"/>
        <v>-27.5</v>
      </c>
      <c r="AF44" s="339"/>
      <c r="AG44" s="338"/>
      <c r="AH44" s="336"/>
      <c r="AI44" s="161">
        <f t="shared" si="20"/>
        <v>0</v>
      </c>
      <c r="AJ44" s="162">
        <f t="shared" si="21"/>
        <v>2.5</v>
      </c>
      <c r="AK44" s="163">
        <f t="shared" si="35"/>
        <v>2.5</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9</v>
      </c>
      <c r="AX44" s="165" t="str">
        <f t="shared" si="23"/>
        <v/>
      </c>
      <c r="AY44" s="193">
        <f t="shared" si="24"/>
        <v>9</v>
      </c>
      <c r="AZ44" s="183" t="str">
        <f t="shared" si="25"/>
        <v/>
      </c>
      <c r="BA44" s="173">
        <f t="shared" si="26"/>
        <v>0.25</v>
      </c>
      <c r="BB44" s="174" t="str">
        <f t="shared" si="27"/>
        <v/>
      </c>
      <c r="BC44" s="186">
        <f t="shared" si="48"/>
        <v>0.25</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648" t="s">
        <v>3475</v>
      </c>
      <c r="E45" s="16" t="s">
        <v>3580</v>
      </c>
      <c r="F45" s="17"/>
      <c r="G45" s="134">
        <v>45257</v>
      </c>
      <c r="H45" s="135">
        <v>45267</v>
      </c>
      <c r="I45" s="141" t="s">
        <v>0</v>
      </c>
      <c r="J45" s="25"/>
      <c r="K45" s="145"/>
      <c r="L45" s="28"/>
      <c r="M45" s="395">
        <v>45267</v>
      </c>
      <c r="N45" s="158">
        <f t="shared" si="33"/>
        <v>9</v>
      </c>
      <c r="O45" s="27"/>
      <c r="P45" s="27"/>
      <c r="Q45" s="27"/>
      <c r="R45" s="27" t="s">
        <v>0</v>
      </c>
      <c r="S45" s="27"/>
      <c r="T45" s="28"/>
      <c r="U45" s="29"/>
      <c r="V45" s="32">
        <v>0.25</v>
      </c>
      <c r="W45" s="318"/>
      <c r="X45" s="319"/>
      <c r="Y45" s="160">
        <f t="shared" si="17"/>
        <v>0.25</v>
      </c>
      <c r="Z45" s="159">
        <f t="shared" si="18"/>
        <v>2.5</v>
      </c>
      <c r="AA45" s="327"/>
      <c r="AB45" s="400">
        <f t="shared" si="41"/>
        <v>-30</v>
      </c>
      <c r="AC45" s="371"/>
      <c r="AD45" s="226" t="str">
        <f t="shared" si="19"/>
        <v/>
      </c>
      <c r="AE45" s="368">
        <f t="shared" si="34"/>
        <v>-27.5</v>
      </c>
      <c r="AF45" s="339"/>
      <c r="AG45" s="338"/>
      <c r="AH45" s="336"/>
      <c r="AI45" s="161">
        <f t="shared" si="20"/>
        <v>0</v>
      </c>
      <c r="AJ45" s="162">
        <f t="shared" si="21"/>
        <v>2.5</v>
      </c>
      <c r="AK45" s="163">
        <f t="shared" si="35"/>
        <v>2.5</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9</v>
      </c>
      <c r="AX45" s="165" t="str">
        <f t="shared" si="23"/>
        <v/>
      </c>
      <c r="AY45" s="193">
        <f t="shared" si="24"/>
        <v>9</v>
      </c>
      <c r="AZ45" s="183" t="str">
        <f t="shared" si="25"/>
        <v/>
      </c>
      <c r="BA45" s="173">
        <f t="shared" si="26"/>
        <v>0.25</v>
      </c>
      <c r="BB45" s="174" t="str">
        <f t="shared" si="27"/>
        <v/>
      </c>
      <c r="BC45" s="186">
        <f t="shared" si="48"/>
        <v>0.25</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648" t="s">
        <v>3476</v>
      </c>
      <c r="E46" s="16" t="s">
        <v>3580</v>
      </c>
      <c r="F46" s="17"/>
      <c r="G46" s="134">
        <v>45257</v>
      </c>
      <c r="H46" s="135">
        <v>45267</v>
      </c>
      <c r="I46" s="141" t="s">
        <v>0</v>
      </c>
      <c r="J46" s="25"/>
      <c r="K46" s="145"/>
      <c r="L46" s="28"/>
      <c r="M46" s="395">
        <v>45267</v>
      </c>
      <c r="N46" s="158">
        <f t="shared" si="33"/>
        <v>9</v>
      </c>
      <c r="O46" s="27"/>
      <c r="P46" s="27"/>
      <c r="Q46" s="27"/>
      <c r="R46" s="27" t="s">
        <v>0</v>
      </c>
      <c r="S46" s="27"/>
      <c r="T46" s="28"/>
      <c r="U46" s="29"/>
      <c r="V46" s="32">
        <v>0.25</v>
      </c>
      <c r="W46" s="318"/>
      <c r="X46" s="319"/>
      <c r="Y46" s="160">
        <f t="shared" si="17"/>
        <v>0.25</v>
      </c>
      <c r="Z46" s="159">
        <f t="shared" si="18"/>
        <v>2.5</v>
      </c>
      <c r="AA46" s="327"/>
      <c r="AB46" s="400">
        <f t="shared" si="41"/>
        <v>-30</v>
      </c>
      <c r="AC46" s="371"/>
      <c r="AD46" s="226" t="str">
        <f t="shared" si="19"/>
        <v/>
      </c>
      <c r="AE46" s="368">
        <f t="shared" si="34"/>
        <v>-27.5</v>
      </c>
      <c r="AF46" s="339"/>
      <c r="AG46" s="338"/>
      <c r="AH46" s="336"/>
      <c r="AI46" s="161">
        <f t="shared" si="20"/>
        <v>0</v>
      </c>
      <c r="AJ46" s="162">
        <f t="shared" si="21"/>
        <v>2.5</v>
      </c>
      <c r="AK46" s="163">
        <f t="shared" si="35"/>
        <v>2.5</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9</v>
      </c>
      <c r="AX46" s="165" t="str">
        <f t="shared" si="23"/>
        <v/>
      </c>
      <c r="AY46" s="193">
        <f t="shared" si="24"/>
        <v>9</v>
      </c>
      <c r="AZ46" s="183" t="str">
        <f t="shared" si="25"/>
        <v/>
      </c>
      <c r="BA46" s="173">
        <f t="shared" si="26"/>
        <v>0.25</v>
      </c>
      <c r="BB46" s="174" t="str">
        <f t="shared" si="27"/>
        <v/>
      </c>
      <c r="BC46" s="186">
        <f t="shared" si="48"/>
        <v>0.25</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648" t="s">
        <v>3477</v>
      </c>
      <c r="E47" s="18" t="s">
        <v>3580</v>
      </c>
      <c r="F47" s="17"/>
      <c r="G47" s="134">
        <v>45257</v>
      </c>
      <c r="H47" s="135">
        <v>45267</v>
      </c>
      <c r="I47" s="141" t="s">
        <v>0</v>
      </c>
      <c r="J47" s="25"/>
      <c r="K47" s="145"/>
      <c r="L47" s="28"/>
      <c r="M47" s="395">
        <v>45267</v>
      </c>
      <c r="N47" s="158">
        <f t="shared" si="33"/>
        <v>9</v>
      </c>
      <c r="O47" s="27"/>
      <c r="P47" s="27"/>
      <c r="Q47" s="27"/>
      <c r="R47" s="27" t="s">
        <v>0</v>
      </c>
      <c r="S47" s="27"/>
      <c r="T47" s="28"/>
      <c r="U47" s="29"/>
      <c r="V47" s="32">
        <v>0.25</v>
      </c>
      <c r="W47" s="318"/>
      <c r="X47" s="319"/>
      <c r="Y47" s="160">
        <f t="shared" si="17"/>
        <v>0.25</v>
      </c>
      <c r="Z47" s="159">
        <f t="shared" si="18"/>
        <v>2.5</v>
      </c>
      <c r="AA47" s="327"/>
      <c r="AB47" s="400">
        <f t="shared" si="41"/>
        <v>-30</v>
      </c>
      <c r="AC47" s="371"/>
      <c r="AD47" s="226" t="str">
        <f t="shared" si="19"/>
        <v/>
      </c>
      <c r="AE47" s="368">
        <f t="shared" si="34"/>
        <v>-27.5</v>
      </c>
      <c r="AF47" s="339"/>
      <c r="AG47" s="338"/>
      <c r="AH47" s="336"/>
      <c r="AI47" s="161">
        <f t="shared" si="20"/>
        <v>0</v>
      </c>
      <c r="AJ47" s="162">
        <f t="shared" si="21"/>
        <v>2.5</v>
      </c>
      <c r="AK47" s="163">
        <f t="shared" si="35"/>
        <v>2.5</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9</v>
      </c>
      <c r="AX47" s="165" t="str">
        <f t="shared" si="23"/>
        <v/>
      </c>
      <c r="AY47" s="193">
        <f t="shared" si="24"/>
        <v>9</v>
      </c>
      <c r="AZ47" s="183" t="str">
        <f t="shared" si="25"/>
        <v/>
      </c>
      <c r="BA47" s="173">
        <f t="shared" si="26"/>
        <v>0.25</v>
      </c>
      <c r="BB47" s="174" t="str">
        <f t="shared" si="27"/>
        <v/>
      </c>
      <c r="BC47" s="186">
        <f t="shared" si="48"/>
        <v>0.25</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649" t="s">
        <v>3478</v>
      </c>
      <c r="E48" s="16" t="s">
        <v>3580</v>
      </c>
      <c r="F48" s="17"/>
      <c r="G48" s="134">
        <v>45257</v>
      </c>
      <c r="H48" s="135">
        <v>45267</v>
      </c>
      <c r="I48" s="143" t="s">
        <v>0</v>
      </c>
      <c r="J48" s="80"/>
      <c r="K48" s="147"/>
      <c r="L48" s="30"/>
      <c r="M48" s="395">
        <v>45267</v>
      </c>
      <c r="N48" s="158">
        <f t="shared" si="33"/>
        <v>9</v>
      </c>
      <c r="O48" s="27"/>
      <c r="P48" s="27"/>
      <c r="Q48" s="27"/>
      <c r="R48" s="27" t="s">
        <v>0</v>
      </c>
      <c r="S48" s="27"/>
      <c r="T48" s="28"/>
      <c r="U48" s="29"/>
      <c r="V48" s="32">
        <v>0.25</v>
      </c>
      <c r="W48" s="318"/>
      <c r="X48" s="319"/>
      <c r="Y48" s="160">
        <f t="shared" si="17"/>
        <v>0.25</v>
      </c>
      <c r="Z48" s="159">
        <f t="shared" si="18"/>
        <v>2.5</v>
      </c>
      <c r="AA48" s="327"/>
      <c r="AB48" s="400">
        <f t="shared" si="41"/>
        <v>-30</v>
      </c>
      <c r="AC48" s="371"/>
      <c r="AD48" s="226" t="str">
        <f t="shared" si="19"/>
        <v/>
      </c>
      <c r="AE48" s="368">
        <f t="shared" si="34"/>
        <v>-27.5</v>
      </c>
      <c r="AF48" s="339"/>
      <c r="AG48" s="338"/>
      <c r="AH48" s="336"/>
      <c r="AI48" s="161">
        <f t="shared" si="20"/>
        <v>0</v>
      </c>
      <c r="AJ48" s="162">
        <f t="shared" si="21"/>
        <v>2.5</v>
      </c>
      <c r="AK48" s="163">
        <f t="shared" si="35"/>
        <v>2.5</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9</v>
      </c>
      <c r="AX48" s="165" t="str">
        <f t="shared" si="23"/>
        <v/>
      </c>
      <c r="AY48" s="193">
        <f t="shared" si="24"/>
        <v>9</v>
      </c>
      <c r="AZ48" s="183" t="str">
        <f t="shared" si="25"/>
        <v/>
      </c>
      <c r="BA48" s="173">
        <f t="shared" si="26"/>
        <v>0.25</v>
      </c>
      <c r="BB48" s="174" t="str">
        <f t="shared" si="27"/>
        <v/>
      </c>
      <c r="BC48" s="186">
        <f t="shared" si="48"/>
        <v>0.25</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37.5" x14ac:dyDescent="0.3">
      <c r="A49" s="221"/>
      <c r="B49" s="222"/>
      <c r="C49" s="214">
        <v>38</v>
      </c>
      <c r="D49" s="645" t="s">
        <v>3479</v>
      </c>
      <c r="E49" s="16" t="s">
        <v>3488</v>
      </c>
      <c r="F49" s="17"/>
      <c r="G49" s="134">
        <v>45257</v>
      </c>
      <c r="H49" s="135">
        <v>45267</v>
      </c>
      <c r="I49" s="141" t="s">
        <v>0</v>
      </c>
      <c r="J49" s="25"/>
      <c r="K49" s="145"/>
      <c r="L49" s="28"/>
      <c r="M49" s="395">
        <v>45267</v>
      </c>
      <c r="N49" s="158">
        <f t="shared" si="33"/>
        <v>9</v>
      </c>
      <c r="O49" s="27"/>
      <c r="P49" s="27"/>
      <c r="Q49" s="27"/>
      <c r="R49" s="27" t="s">
        <v>0</v>
      </c>
      <c r="S49" s="27"/>
      <c r="T49" s="28"/>
      <c r="U49" s="29"/>
      <c r="V49" s="32">
        <v>0.25</v>
      </c>
      <c r="W49" s="318"/>
      <c r="X49" s="319"/>
      <c r="Y49" s="160">
        <f t="shared" si="17"/>
        <v>0.25</v>
      </c>
      <c r="Z49" s="159">
        <f t="shared" si="18"/>
        <v>2.5</v>
      </c>
      <c r="AA49" s="327"/>
      <c r="AB49" s="400">
        <f t="shared" si="41"/>
        <v>-30</v>
      </c>
      <c r="AC49" s="371"/>
      <c r="AD49" s="226" t="str">
        <f t="shared" si="19"/>
        <v/>
      </c>
      <c r="AE49" s="368">
        <f t="shared" si="34"/>
        <v>-27.5</v>
      </c>
      <c r="AF49" s="339"/>
      <c r="AG49" s="338"/>
      <c r="AH49" s="336"/>
      <c r="AI49" s="161">
        <f t="shared" si="20"/>
        <v>0</v>
      </c>
      <c r="AJ49" s="162">
        <f t="shared" si="21"/>
        <v>2.5</v>
      </c>
      <c r="AK49" s="163">
        <f t="shared" si="35"/>
        <v>2.5</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9</v>
      </c>
      <c r="AX49" s="165" t="str">
        <f t="shared" si="23"/>
        <v/>
      </c>
      <c r="AY49" s="193">
        <f t="shared" si="24"/>
        <v>9</v>
      </c>
      <c r="AZ49" s="183" t="str">
        <f t="shared" si="25"/>
        <v/>
      </c>
      <c r="BA49" s="173">
        <f t="shared" si="26"/>
        <v>0.25</v>
      </c>
      <c r="BB49" s="174" t="str">
        <f t="shared" si="27"/>
        <v/>
      </c>
      <c r="BC49" s="186">
        <f t="shared" si="48"/>
        <v>0.25</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650" t="s">
        <v>3475</v>
      </c>
      <c r="E50" s="16" t="s">
        <v>3488</v>
      </c>
      <c r="F50" s="17"/>
      <c r="G50" s="134">
        <v>45257</v>
      </c>
      <c r="H50" s="135">
        <v>45267</v>
      </c>
      <c r="I50" s="141" t="s">
        <v>0</v>
      </c>
      <c r="J50" s="25"/>
      <c r="K50" s="145"/>
      <c r="L50" s="28"/>
      <c r="M50" s="395">
        <v>45267</v>
      </c>
      <c r="N50" s="158">
        <f t="shared" si="33"/>
        <v>9</v>
      </c>
      <c r="O50" s="27"/>
      <c r="P50" s="27"/>
      <c r="Q50" s="27"/>
      <c r="R50" s="27" t="s">
        <v>0</v>
      </c>
      <c r="S50" s="27"/>
      <c r="T50" s="28"/>
      <c r="U50" s="29"/>
      <c r="V50" s="32">
        <v>0.25</v>
      </c>
      <c r="W50" s="318"/>
      <c r="X50" s="319"/>
      <c r="Y50" s="160">
        <f t="shared" si="17"/>
        <v>0.25</v>
      </c>
      <c r="Z50" s="159">
        <f t="shared" si="18"/>
        <v>2.5</v>
      </c>
      <c r="AA50" s="327"/>
      <c r="AB50" s="400">
        <f t="shared" si="41"/>
        <v>-30</v>
      </c>
      <c r="AC50" s="371"/>
      <c r="AD50" s="226" t="str">
        <f t="shared" si="19"/>
        <v/>
      </c>
      <c r="AE50" s="368">
        <f t="shared" si="34"/>
        <v>-27.5</v>
      </c>
      <c r="AF50" s="339"/>
      <c r="AG50" s="338"/>
      <c r="AH50" s="336"/>
      <c r="AI50" s="161">
        <f t="shared" si="20"/>
        <v>0</v>
      </c>
      <c r="AJ50" s="162">
        <f t="shared" si="21"/>
        <v>2.5</v>
      </c>
      <c r="AK50" s="163">
        <f t="shared" si="35"/>
        <v>2.5</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9</v>
      </c>
      <c r="AX50" s="165" t="str">
        <f t="shared" si="23"/>
        <v/>
      </c>
      <c r="AY50" s="193">
        <f t="shared" si="24"/>
        <v>9</v>
      </c>
      <c r="AZ50" s="183" t="str">
        <f t="shared" si="25"/>
        <v/>
      </c>
      <c r="BA50" s="173">
        <f t="shared" si="26"/>
        <v>0.25</v>
      </c>
      <c r="BB50" s="174" t="str">
        <f t="shared" si="27"/>
        <v/>
      </c>
      <c r="BC50" s="186">
        <f t="shared" si="48"/>
        <v>0.25</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650" t="s">
        <v>3476</v>
      </c>
      <c r="E51" s="18" t="s">
        <v>3488</v>
      </c>
      <c r="F51" s="17"/>
      <c r="G51" s="134">
        <v>45257</v>
      </c>
      <c r="H51" s="135">
        <v>45267</v>
      </c>
      <c r="I51" s="141" t="s">
        <v>0</v>
      </c>
      <c r="J51" s="25"/>
      <c r="K51" s="145"/>
      <c r="L51" s="28"/>
      <c r="M51" s="395">
        <v>45267</v>
      </c>
      <c r="N51" s="158">
        <f t="shared" si="33"/>
        <v>9</v>
      </c>
      <c r="O51" s="27"/>
      <c r="P51" s="27"/>
      <c r="Q51" s="27"/>
      <c r="R51" s="27" t="s">
        <v>0</v>
      </c>
      <c r="S51" s="27"/>
      <c r="T51" s="28"/>
      <c r="U51" s="29"/>
      <c r="V51" s="32">
        <v>0.25</v>
      </c>
      <c r="W51" s="318"/>
      <c r="X51" s="319"/>
      <c r="Y51" s="160">
        <f t="shared" si="17"/>
        <v>0.25</v>
      </c>
      <c r="Z51" s="159">
        <f t="shared" si="18"/>
        <v>2.5</v>
      </c>
      <c r="AA51" s="327"/>
      <c r="AB51" s="400">
        <f t="shared" si="41"/>
        <v>-30</v>
      </c>
      <c r="AC51" s="371"/>
      <c r="AD51" s="226" t="str">
        <f t="shared" si="19"/>
        <v/>
      </c>
      <c r="AE51" s="368">
        <f t="shared" si="34"/>
        <v>-27.5</v>
      </c>
      <c r="AF51" s="339"/>
      <c r="AG51" s="338"/>
      <c r="AH51" s="336"/>
      <c r="AI51" s="161">
        <f t="shared" si="20"/>
        <v>0</v>
      </c>
      <c r="AJ51" s="162">
        <f t="shared" si="21"/>
        <v>2.5</v>
      </c>
      <c r="AK51" s="163">
        <f t="shared" si="35"/>
        <v>2.5</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9</v>
      </c>
      <c r="AX51" s="165" t="str">
        <f t="shared" si="23"/>
        <v/>
      </c>
      <c r="AY51" s="193">
        <f t="shared" si="24"/>
        <v>9</v>
      </c>
      <c r="AZ51" s="183" t="str">
        <f t="shared" si="25"/>
        <v/>
      </c>
      <c r="BA51" s="173">
        <f t="shared" si="26"/>
        <v>0.25</v>
      </c>
      <c r="BB51" s="174" t="str">
        <f t="shared" si="27"/>
        <v/>
      </c>
      <c r="BC51" s="186">
        <f t="shared" si="48"/>
        <v>0.25</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650" t="s">
        <v>3477</v>
      </c>
      <c r="E52" s="16" t="s">
        <v>3488</v>
      </c>
      <c r="F52" s="17"/>
      <c r="G52" s="134">
        <v>45257</v>
      </c>
      <c r="H52" s="135">
        <v>45267</v>
      </c>
      <c r="I52" s="141" t="s">
        <v>0</v>
      </c>
      <c r="J52" s="25"/>
      <c r="K52" s="145"/>
      <c r="L52" s="28"/>
      <c r="M52" s="395">
        <v>45267</v>
      </c>
      <c r="N52" s="158">
        <f t="shared" si="33"/>
        <v>9</v>
      </c>
      <c r="O52" s="27"/>
      <c r="P52" s="27"/>
      <c r="Q52" s="27"/>
      <c r="R52" s="27" t="s">
        <v>0</v>
      </c>
      <c r="S52" s="27"/>
      <c r="T52" s="28"/>
      <c r="U52" s="29"/>
      <c r="V52" s="32">
        <v>0.25</v>
      </c>
      <c r="W52" s="318"/>
      <c r="X52" s="319"/>
      <c r="Y52" s="160">
        <f t="shared" si="17"/>
        <v>0.25</v>
      </c>
      <c r="Z52" s="159">
        <f t="shared" si="18"/>
        <v>2.5</v>
      </c>
      <c r="AA52" s="327"/>
      <c r="AB52" s="400">
        <f t="shared" si="41"/>
        <v>-30</v>
      </c>
      <c r="AC52" s="371"/>
      <c r="AD52" s="226" t="str">
        <f t="shared" si="19"/>
        <v/>
      </c>
      <c r="AE52" s="368">
        <f t="shared" si="34"/>
        <v>-27.5</v>
      </c>
      <c r="AF52" s="339"/>
      <c r="AG52" s="338"/>
      <c r="AH52" s="336"/>
      <c r="AI52" s="161">
        <f t="shared" si="20"/>
        <v>0</v>
      </c>
      <c r="AJ52" s="162">
        <f t="shared" si="21"/>
        <v>2.5</v>
      </c>
      <c r="AK52" s="163">
        <f t="shared" si="35"/>
        <v>2.5</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9</v>
      </c>
      <c r="AX52" s="165" t="str">
        <f t="shared" si="23"/>
        <v/>
      </c>
      <c r="AY52" s="193">
        <f t="shared" si="24"/>
        <v>9</v>
      </c>
      <c r="AZ52" s="183" t="str">
        <f t="shared" si="25"/>
        <v/>
      </c>
      <c r="BA52" s="173">
        <f t="shared" si="26"/>
        <v>0.25</v>
      </c>
      <c r="BB52" s="174" t="str">
        <f t="shared" si="27"/>
        <v/>
      </c>
      <c r="BC52" s="186">
        <f t="shared" si="48"/>
        <v>0.25</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651" t="s">
        <v>3478</v>
      </c>
      <c r="E53" s="16" t="s">
        <v>3488</v>
      </c>
      <c r="F53" s="17"/>
      <c r="G53" s="134">
        <v>45257</v>
      </c>
      <c r="H53" s="135">
        <v>45267</v>
      </c>
      <c r="I53" s="141" t="s">
        <v>0</v>
      </c>
      <c r="J53" s="25"/>
      <c r="K53" s="145"/>
      <c r="L53" s="28"/>
      <c r="M53" s="395">
        <v>45267</v>
      </c>
      <c r="N53" s="158">
        <f t="shared" si="33"/>
        <v>9</v>
      </c>
      <c r="O53" s="27"/>
      <c r="P53" s="27"/>
      <c r="Q53" s="27"/>
      <c r="R53" s="27" t="s">
        <v>0</v>
      </c>
      <c r="S53" s="27"/>
      <c r="T53" s="28"/>
      <c r="U53" s="29"/>
      <c r="V53" s="32">
        <v>0.25</v>
      </c>
      <c r="W53" s="318"/>
      <c r="X53" s="319"/>
      <c r="Y53" s="160">
        <f t="shared" si="17"/>
        <v>0.25</v>
      </c>
      <c r="Z53" s="159">
        <f t="shared" si="18"/>
        <v>2.5</v>
      </c>
      <c r="AA53" s="327"/>
      <c r="AB53" s="400">
        <f t="shared" si="41"/>
        <v>-30</v>
      </c>
      <c r="AC53" s="371"/>
      <c r="AD53" s="226" t="str">
        <f t="shared" si="19"/>
        <v/>
      </c>
      <c r="AE53" s="368">
        <f t="shared" si="34"/>
        <v>-27.5</v>
      </c>
      <c r="AF53" s="339"/>
      <c r="AG53" s="338"/>
      <c r="AH53" s="336"/>
      <c r="AI53" s="161">
        <f t="shared" si="20"/>
        <v>0</v>
      </c>
      <c r="AJ53" s="162">
        <f t="shared" si="21"/>
        <v>2.5</v>
      </c>
      <c r="AK53" s="163">
        <f t="shared" si="35"/>
        <v>2.5</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9</v>
      </c>
      <c r="AX53" s="165" t="str">
        <f t="shared" si="23"/>
        <v/>
      </c>
      <c r="AY53" s="193">
        <f t="shared" si="24"/>
        <v>9</v>
      </c>
      <c r="AZ53" s="183" t="str">
        <f t="shared" si="25"/>
        <v/>
      </c>
      <c r="BA53" s="173">
        <f t="shared" si="26"/>
        <v>0.25</v>
      </c>
      <c r="BB53" s="174" t="str">
        <f t="shared" si="27"/>
        <v/>
      </c>
      <c r="BC53" s="186">
        <f t="shared" si="48"/>
        <v>0.25</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56.25" x14ac:dyDescent="0.3">
      <c r="A54" s="221"/>
      <c r="B54" s="222"/>
      <c r="C54" s="214">
        <v>43</v>
      </c>
      <c r="D54" s="638" t="s">
        <v>3480</v>
      </c>
      <c r="E54" s="16" t="s">
        <v>3487</v>
      </c>
      <c r="F54" s="17"/>
      <c r="G54" s="134">
        <v>45259</v>
      </c>
      <c r="H54" s="135">
        <v>45273</v>
      </c>
      <c r="I54" s="141" t="s">
        <v>0</v>
      </c>
      <c r="J54" s="25"/>
      <c r="K54" s="145"/>
      <c r="L54" s="28"/>
      <c r="M54" s="395">
        <v>45273</v>
      </c>
      <c r="N54" s="158">
        <f t="shared" si="33"/>
        <v>11</v>
      </c>
      <c r="O54" s="27"/>
      <c r="P54" s="27"/>
      <c r="Q54" s="27"/>
      <c r="R54" s="27" t="s">
        <v>0</v>
      </c>
      <c r="S54" s="27"/>
      <c r="T54" s="28"/>
      <c r="U54" s="29"/>
      <c r="V54" s="32">
        <v>0.25</v>
      </c>
      <c r="W54" s="318"/>
      <c r="X54" s="319"/>
      <c r="Y54" s="160">
        <f t="shared" si="17"/>
        <v>0.25</v>
      </c>
      <c r="Z54" s="159">
        <f t="shared" si="18"/>
        <v>2.5</v>
      </c>
      <c r="AA54" s="327"/>
      <c r="AB54" s="400">
        <f t="shared" si="41"/>
        <v>-30</v>
      </c>
      <c r="AC54" s="371"/>
      <c r="AD54" s="226" t="str">
        <f t="shared" si="19"/>
        <v/>
      </c>
      <c r="AE54" s="368">
        <f t="shared" si="34"/>
        <v>-27.5</v>
      </c>
      <c r="AF54" s="339"/>
      <c r="AG54" s="338"/>
      <c r="AH54" s="336"/>
      <c r="AI54" s="161">
        <f t="shared" si="20"/>
        <v>0</v>
      </c>
      <c r="AJ54" s="162">
        <f t="shared" si="21"/>
        <v>2.5</v>
      </c>
      <c r="AK54" s="163">
        <f t="shared" si="35"/>
        <v>2.5</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11</v>
      </c>
      <c r="AX54" s="165" t="str">
        <f t="shared" si="23"/>
        <v/>
      </c>
      <c r="AY54" s="193">
        <f t="shared" si="24"/>
        <v>11</v>
      </c>
      <c r="AZ54" s="183" t="str">
        <f t="shared" si="25"/>
        <v/>
      </c>
      <c r="BA54" s="173">
        <f t="shared" si="26"/>
        <v>0.25</v>
      </c>
      <c r="BB54" s="174" t="str">
        <f t="shared" si="27"/>
        <v/>
      </c>
      <c r="BC54" s="186">
        <f t="shared" si="48"/>
        <v>0.25</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56.25" x14ac:dyDescent="0.3">
      <c r="A55" s="221"/>
      <c r="B55" s="222"/>
      <c r="C55" s="213">
        <v>44</v>
      </c>
      <c r="D55" s="641" t="s">
        <v>3480</v>
      </c>
      <c r="E55" s="18" t="s">
        <v>3580</v>
      </c>
      <c r="F55" s="17"/>
      <c r="G55" s="134">
        <v>45259</v>
      </c>
      <c r="H55" s="135">
        <v>45273</v>
      </c>
      <c r="I55" s="141" t="s">
        <v>0</v>
      </c>
      <c r="J55" s="25"/>
      <c r="K55" s="145"/>
      <c r="L55" s="28"/>
      <c r="M55" s="395">
        <v>45273</v>
      </c>
      <c r="N55" s="158">
        <f t="shared" si="33"/>
        <v>11</v>
      </c>
      <c r="O55" s="27"/>
      <c r="P55" s="27"/>
      <c r="Q55" s="27"/>
      <c r="R55" s="27" t="s">
        <v>0</v>
      </c>
      <c r="S55" s="27"/>
      <c r="T55" s="28"/>
      <c r="U55" s="29"/>
      <c r="V55" s="32">
        <v>0.25</v>
      </c>
      <c r="W55" s="318"/>
      <c r="X55" s="319"/>
      <c r="Y55" s="160">
        <f t="shared" si="17"/>
        <v>0.25</v>
      </c>
      <c r="Z55" s="159">
        <f t="shared" si="18"/>
        <v>2.5</v>
      </c>
      <c r="AA55" s="327"/>
      <c r="AB55" s="400">
        <f t="shared" si="41"/>
        <v>-30</v>
      </c>
      <c r="AC55" s="371"/>
      <c r="AD55" s="226" t="str">
        <f t="shared" si="19"/>
        <v/>
      </c>
      <c r="AE55" s="368">
        <f t="shared" si="34"/>
        <v>-27.5</v>
      </c>
      <c r="AF55" s="339"/>
      <c r="AG55" s="338"/>
      <c r="AH55" s="336"/>
      <c r="AI55" s="161">
        <f t="shared" si="20"/>
        <v>0</v>
      </c>
      <c r="AJ55" s="162">
        <f t="shared" si="21"/>
        <v>2.5</v>
      </c>
      <c r="AK55" s="163">
        <f t="shared" si="35"/>
        <v>2.5</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11</v>
      </c>
      <c r="AX55" s="165" t="str">
        <f t="shared" si="23"/>
        <v/>
      </c>
      <c r="AY55" s="193">
        <f t="shared" si="24"/>
        <v>11</v>
      </c>
      <c r="AZ55" s="183" t="str">
        <f t="shared" si="25"/>
        <v/>
      </c>
      <c r="BA55" s="173">
        <f t="shared" si="26"/>
        <v>0.25</v>
      </c>
      <c r="BB55" s="174" t="str">
        <f t="shared" si="27"/>
        <v/>
      </c>
      <c r="BC55" s="186">
        <f t="shared" si="48"/>
        <v>0.25</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56.25" x14ac:dyDescent="0.3">
      <c r="A56" s="221"/>
      <c r="B56" s="222"/>
      <c r="C56" s="214">
        <v>45</v>
      </c>
      <c r="D56" s="644" t="s">
        <v>3480</v>
      </c>
      <c r="E56" s="16" t="s">
        <v>3488</v>
      </c>
      <c r="F56" s="17"/>
      <c r="G56" s="134">
        <v>45259</v>
      </c>
      <c r="H56" s="135">
        <v>45273</v>
      </c>
      <c r="I56" s="141" t="s">
        <v>0</v>
      </c>
      <c r="J56" s="25"/>
      <c r="K56" s="145"/>
      <c r="L56" s="28"/>
      <c r="M56" s="395">
        <v>45273</v>
      </c>
      <c r="N56" s="158">
        <f t="shared" si="33"/>
        <v>11</v>
      </c>
      <c r="O56" s="27"/>
      <c r="P56" s="27"/>
      <c r="Q56" s="27"/>
      <c r="R56" s="27" t="s">
        <v>0</v>
      </c>
      <c r="S56" s="27"/>
      <c r="T56" s="28"/>
      <c r="U56" s="29"/>
      <c r="V56" s="32">
        <v>0.25</v>
      </c>
      <c r="W56" s="318"/>
      <c r="X56" s="319"/>
      <c r="Y56" s="160">
        <f t="shared" si="17"/>
        <v>0.25</v>
      </c>
      <c r="Z56" s="159">
        <f t="shared" si="18"/>
        <v>2.5</v>
      </c>
      <c r="AA56" s="327"/>
      <c r="AB56" s="400">
        <f t="shared" si="41"/>
        <v>-30</v>
      </c>
      <c r="AC56" s="371"/>
      <c r="AD56" s="226" t="str">
        <f t="shared" si="19"/>
        <v/>
      </c>
      <c r="AE56" s="368">
        <f t="shared" si="34"/>
        <v>-27.5</v>
      </c>
      <c r="AF56" s="339"/>
      <c r="AG56" s="338"/>
      <c r="AH56" s="336"/>
      <c r="AI56" s="161">
        <f t="shared" si="20"/>
        <v>0</v>
      </c>
      <c r="AJ56" s="162">
        <f t="shared" si="21"/>
        <v>2.5</v>
      </c>
      <c r="AK56" s="163">
        <f t="shared" si="35"/>
        <v>2.5</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11</v>
      </c>
      <c r="AX56" s="165" t="str">
        <f t="shared" si="23"/>
        <v/>
      </c>
      <c r="AY56" s="193">
        <f t="shared" si="24"/>
        <v>11</v>
      </c>
      <c r="AZ56" s="183" t="str">
        <f t="shared" si="25"/>
        <v/>
      </c>
      <c r="BA56" s="173">
        <f t="shared" si="26"/>
        <v>0.25</v>
      </c>
      <c r="BB56" s="174" t="str">
        <f t="shared" si="27"/>
        <v/>
      </c>
      <c r="BC56" s="186">
        <f t="shared" si="48"/>
        <v>0.25</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56.25" x14ac:dyDescent="0.3">
      <c r="A57" s="221"/>
      <c r="B57" s="222"/>
      <c r="C57" s="213">
        <v>46</v>
      </c>
      <c r="D57" s="638" t="s">
        <v>3481</v>
      </c>
      <c r="E57" s="22" t="s">
        <v>3551</v>
      </c>
      <c r="F57" s="17"/>
      <c r="G57" s="134">
        <v>45258</v>
      </c>
      <c r="H57" s="135">
        <v>45287</v>
      </c>
      <c r="I57" s="141"/>
      <c r="J57" s="25"/>
      <c r="K57" s="145"/>
      <c r="L57" s="28"/>
      <c r="M57" s="395">
        <v>45287</v>
      </c>
      <c r="N57" s="158">
        <f t="shared" si="33"/>
        <v>22</v>
      </c>
      <c r="O57" s="27" t="s">
        <v>0</v>
      </c>
      <c r="P57" s="27"/>
      <c r="Q57" s="27"/>
      <c r="R57" s="27"/>
      <c r="S57" s="27"/>
      <c r="T57" s="28"/>
      <c r="U57" s="29"/>
      <c r="V57" s="32">
        <v>0.25</v>
      </c>
      <c r="W57" s="318"/>
      <c r="X57" s="319"/>
      <c r="Y57" s="160">
        <f t="shared" si="17"/>
        <v>0.25</v>
      </c>
      <c r="Z57" s="159">
        <f t="shared" si="18"/>
        <v>2.5</v>
      </c>
      <c r="AA57" s="327"/>
      <c r="AB57" s="400">
        <f t="shared" si="41"/>
        <v>-30</v>
      </c>
      <c r="AC57" s="371"/>
      <c r="AD57" s="226" t="str">
        <f t="shared" si="19"/>
        <v/>
      </c>
      <c r="AE57" s="368">
        <f t="shared" si="34"/>
        <v>-27.5</v>
      </c>
      <c r="AF57" s="339"/>
      <c r="AG57" s="338"/>
      <c r="AH57" s="336"/>
      <c r="AI57" s="161">
        <f t="shared" si="20"/>
        <v>0</v>
      </c>
      <c r="AJ57" s="162">
        <f t="shared" si="21"/>
        <v>2.5</v>
      </c>
      <c r="AK57" s="163">
        <f t="shared" si="35"/>
        <v>2.5</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22</v>
      </c>
      <c r="AX57" s="165" t="str">
        <f t="shared" si="23"/>
        <v/>
      </c>
      <c r="AY57" s="193">
        <f t="shared" si="24"/>
        <v>22</v>
      </c>
      <c r="AZ57" s="183" t="str">
        <f t="shared" si="25"/>
        <v/>
      </c>
      <c r="BA57" s="173">
        <f t="shared" si="26"/>
        <v>0.25</v>
      </c>
      <c r="BB57" s="174" t="str">
        <f t="shared" si="27"/>
        <v/>
      </c>
      <c r="BC57" s="186">
        <f t="shared" si="48"/>
        <v>0.25</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17" customHeight="1" x14ac:dyDescent="0.3">
      <c r="A58" s="221"/>
      <c r="B58" s="222"/>
      <c r="C58" s="214">
        <v>47</v>
      </c>
      <c r="D58" s="638" t="s">
        <v>3482</v>
      </c>
      <c r="E58" s="16" t="s">
        <v>3487</v>
      </c>
      <c r="F58" s="17"/>
      <c r="G58" s="134">
        <v>45260</v>
      </c>
      <c r="H58" s="135">
        <v>45280</v>
      </c>
      <c r="I58" s="141"/>
      <c r="J58" s="25"/>
      <c r="K58" s="145"/>
      <c r="L58" s="28"/>
      <c r="M58" s="395">
        <v>45280</v>
      </c>
      <c r="N58" s="158">
        <f t="shared" si="33"/>
        <v>15</v>
      </c>
      <c r="O58" s="27" t="s">
        <v>0</v>
      </c>
      <c r="P58" s="27"/>
      <c r="Q58" s="27"/>
      <c r="R58" s="27"/>
      <c r="S58" s="27"/>
      <c r="T58" s="28"/>
      <c r="U58" s="29"/>
      <c r="V58" s="32">
        <v>0.25</v>
      </c>
      <c r="W58" s="318">
        <v>0.25</v>
      </c>
      <c r="X58" s="319"/>
      <c r="Y58" s="160">
        <f t="shared" si="17"/>
        <v>0.5</v>
      </c>
      <c r="Z58" s="159">
        <f t="shared" si="18"/>
        <v>7.5</v>
      </c>
      <c r="AA58" s="327"/>
      <c r="AB58" s="400">
        <f t="shared" si="41"/>
        <v>-30</v>
      </c>
      <c r="AC58" s="371"/>
      <c r="AD58" s="226" t="str">
        <f t="shared" si="19"/>
        <v/>
      </c>
      <c r="AE58" s="368">
        <f t="shared" si="34"/>
        <v>-22.5</v>
      </c>
      <c r="AF58" s="339"/>
      <c r="AG58" s="338"/>
      <c r="AH58" s="336"/>
      <c r="AI58" s="161">
        <f t="shared" si="20"/>
        <v>0</v>
      </c>
      <c r="AJ58" s="162">
        <f t="shared" si="21"/>
        <v>7.5</v>
      </c>
      <c r="AK58" s="163">
        <f t="shared" si="35"/>
        <v>7.5</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15</v>
      </c>
      <c r="AX58" s="165" t="str">
        <f t="shared" si="23"/>
        <v/>
      </c>
      <c r="AY58" s="193">
        <f t="shared" si="24"/>
        <v>15</v>
      </c>
      <c r="AZ58" s="183" t="str">
        <f t="shared" si="25"/>
        <v/>
      </c>
      <c r="BA58" s="173">
        <f t="shared" si="26"/>
        <v>0.25</v>
      </c>
      <c r="BB58" s="174" t="str">
        <f t="shared" si="27"/>
        <v/>
      </c>
      <c r="BC58" s="186">
        <f t="shared" si="48"/>
        <v>0.25</v>
      </c>
      <c r="BD58" s="174" t="str">
        <f t="shared" si="28"/>
        <v/>
      </c>
      <c r="BE58" s="201">
        <f t="shared" si="29"/>
        <v>0.25</v>
      </c>
      <c r="BF58" s="174" t="str">
        <f t="shared" si="30"/>
        <v/>
      </c>
      <c r="BG58" s="186">
        <f t="shared" si="31"/>
        <v>0.25</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56.25" x14ac:dyDescent="0.3">
      <c r="A59" s="221"/>
      <c r="B59" s="222"/>
      <c r="C59" s="214">
        <v>48</v>
      </c>
      <c r="D59" s="638" t="s">
        <v>3483</v>
      </c>
      <c r="E59" s="16" t="s">
        <v>3487</v>
      </c>
      <c r="F59" s="17"/>
      <c r="G59" s="134">
        <v>45261</v>
      </c>
      <c r="H59" s="135">
        <v>45280</v>
      </c>
      <c r="I59" s="141"/>
      <c r="J59" s="25"/>
      <c r="K59" s="145"/>
      <c r="L59" s="28"/>
      <c r="M59" s="395">
        <v>45280</v>
      </c>
      <c r="N59" s="158">
        <f t="shared" si="33"/>
        <v>14</v>
      </c>
      <c r="O59" s="27"/>
      <c r="P59" s="27"/>
      <c r="Q59" s="27"/>
      <c r="R59" s="27" t="s">
        <v>0</v>
      </c>
      <c r="S59" s="27"/>
      <c r="T59" s="28"/>
      <c r="U59" s="29"/>
      <c r="V59" s="32">
        <v>0.25</v>
      </c>
      <c r="W59" s="318"/>
      <c r="X59" s="319"/>
      <c r="Y59" s="160">
        <f t="shared" si="17"/>
        <v>0.25</v>
      </c>
      <c r="Z59" s="159">
        <f t="shared" si="18"/>
        <v>2.5</v>
      </c>
      <c r="AA59" s="327"/>
      <c r="AB59" s="400">
        <f t="shared" si="41"/>
        <v>-30</v>
      </c>
      <c r="AC59" s="371"/>
      <c r="AD59" s="226" t="str">
        <f t="shared" si="19"/>
        <v/>
      </c>
      <c r="AE59" s="368">
        <f t="shared" si="34"/>
        <v>-27.5</v>
      </c>
      <c r="AF59" s="339"/>
      <c r="AG59" s="338"/>
      <c r="AH59" s="336"/>
      <c r="AI59" s="161">
        <f t="shared" si="20"/>
        <v>0</v>
      </c>
      <c r="AJ59" s="162">
        <f t="shared" si="21"/>
        <v>2.5</v>
      </c>
      <c r="AK59" s="163">
        <f t="shared" si="35"/>
        <v>2.5</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14</v>
      </c>
      <c r="AX59" s="165" t="str">
        <f t="shared" si="23"/>
        <v/>
      </c>
      <c r="AY59" s="193">
        <f t="shared" si="24"/>
        <v>14</v>
      </c>
      <c r="AZ59" s="183" t="str">
        <f t="shared" si="25"/>
        <v/>
      </c>
      <c r="BA59" s="173">
        <f t="shared" si="26"/>
        <v>0.25</v>
      </c>
      <c r="BB59" s="174" t="str">
        <f t="shared" si="27"/>
        <v/>
      </c>
      <c r="BC59" s="186">
        <f t="shared" si="48"/>
        <v>0.25</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56.25" x14ac:dyDescent="0.3">
      <c r="A60" s="221"/>
      <c r="B60" s="222"/>
      <c r="C60" s="213">
        <v>49</v>
      </c>
      <c r="D60" s="641" t="s">
        <v>3483</v>
      </c>
      <c r="E60" s="19" t="s">
        <v>3549</v>
      </c>
      <c r="F60" s="17"/>
      <c r="G60" s="138">
        <v>45261</v>
      </c>
      <c r="H60" s="137">
        <v>45280</v>
      </c>
      <c r="I60" s="143"/>
      <c r="J60" s="80"/>
      <c r="K60" s="147"/>
      <c r="L60" s="30"/>
      <c r="M60" s="396">
        <v>45280</v>
      </c>
      <c r="N60" s="158">
        <f t="shared" si="33"/>
        <v>14</v>
      </c>
      <c r="O60" s="27"/>
      <c r="P60" s="27"/>
      <c r="Q60" s="27"/>
      <c r="R60" s="27" t="s">
        <v>0</v>
      </c>
      <c r="S60" s="27"/>
      <c r="T60" s="30"/>
      <c r="U60" s="31"/>
      <c r="V60" s="32">
        <v>0.25</v>
      </c>
      <c r="W60" s="320"/>
      <c r="X60" s="318"/>
      <c r="Y60" s="160">
        <f t="shared" si="17"/>
        <v>0.25</v>
      </c>
      <c r="Z60" s="159">
        <f t="shared" si="18"/>
        <v>2.5</v>
      </c>
      <c r="AA60" s="328"/>
      <c r="AB60" s="400">
        <f t="shared" si="41"/>
        <v>-30</v>
      </c>
      <c r="AC60" s="371"/>
      <c r="AD60" s="226" t="str">
        <f t="shared" si="19"/>
        <v/>
      </c>
      <c r="AE60" s="368">
        <f t="shared" si="34"/>
        <v>-27.5</v>
      </c>
      <c r="AF60" s="340"/>
      <c r="AG60" s="341"/>
      <c r="AH60" s="339"/>
      <c r="AI60" s="161">
        <f t="shared" si="20"/>
        <v>0</v>
      </c>
      <c r="AJ60" s="162">
        <f t="shared" si="21"/>
        <v>2.5</v>
      </c>
      <c r="AK60" s="163">
        <f t="shared" si="35"/>
        <v>2.5</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14</v>
      </c>
      <c r="AX60" s="165" t="str">
        <f t="shared" si="23"/>
        <v/>
      </c>
      <c r="AY60" s="193">
        <f t="shared" si="24"/>
        <v>14</v>
      </c>
      <c r="AZ60" s="183" t="str">
        <f t="shared" si="25"/>
        <v/>
      </c>
      <c r="BA60" s="173">
        <f t="shared" si="26"/>
        <v>0.25</v>
      </c>
      <c r="BB60" s="174" t="str">
        <f t="shared" si="27"/>
        <v/>
      </c>
      <c r="BC60" s="186">
        <f t="shared" si="48"/>
        <v>0.25</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56.25" x14ac:dyDescent="0.3">
      <c r="A61" s="221"/>
      <c r="B61" s="222"/>
      <c r="C61" s="214">
        <v>50</v>
      </c>
      <c r="D61" s="644" t="s">
        <v>3483</v>
      </c>
      <c r="E61" s="24" t="s">
        <v>3488</v>
      </c>
      <c r="F61" s="17"/>
      <c r="G61" s="134">
        <v>45261</v>
      </c>
      <c r="H61" s="139">
        <v>45280</v>
      </c>
      <c r="I61" s="141"/>
      <c r="J61" s="25"/>
      <c r="K61" s="145"/>
      <c r="L61" s="28"/>
      <c r="M61" s="395">
        <v>45280</v>
      </c>
      <c r="N61" s="158">
        <f t="shared" si="33"/>
        <v>14</v>
      </c>
      <c r="O61" s="27"/>
      <c r="P61" s="27"/>
      <c r="Q61" s="27"/>
      <c r="R61" s="27" t="s">
        <v>0</v>
      </c>
      <c r="S61" s="27"/>
      <c r="T61" s="27"/>
      <c r="U61" s="28"/>
      <c r="V61" s="32">
        <v>0.25</v>
      </c>
      <c r="W61" s="318"/>
      <c r="X61" s="318"/>
      <c r="Y61" s="160">
        <f t="shared" si="17"/>
        <v>0.25</v>
      </c>
      <c r="Z61" s="159">
        <f t="shared" si="18"/>
        <v>2.5</v>
      </c>
      <c r="AA61" s="327"/>
      <c r="AB61" s="400">
        <f t="shared" si="41"/>
        <v>-30</v>
      </c>
      <c r="AC61" s="371"/>
      <c r="AD61" s="226" t="str">
        <f t="shared" si="19"/>
        <v/>
      </c>
      <c r="AE61" s="368">
        <f t="shared" si="34"/>
        <v>-27.5</v>
      </c>
      <c r="AF61" s="339"/>
      <c r="AG61" s="342"/>
      <c r="AH61" s="339"/>
      <c r="AI61" s="161">
        <f t="shared" si="20"/>
        <v>0</v>
      </c>
      <c r="AJ61" s="162">
        <f t="shared" si="21"/>
        <v>2.5</v>
      </c>
      <c r="AK61" s="163">
        <f t="shared" si="35"/>
        <v>2.5</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14</v>
      </c>
      <c r="AX61" s="165" t="str">
        <f t="shared" si="23"/>
        <v/>
      </c>
      <c r="AY61" s="193">
        <f t="shared" si="24"/>
        <v>14</v>
      </c>
      <c r="AZ61" s="183" t="str">
        <f t="shared" si="25"/>
        <v/>
      </c>
      <c r="BA61" s="173">
        <f t="shared" si="26"/>
        <v>0.25</v>
      </c>
      <c r="BB61" s="174" t="str">
        <f t="shared" si="27"/>
        <v/>
      </c>
      <c r="BC61" s="186">
        <f t="shared" si="48"/>
        <v>0.25</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37.5" x14ac:dyDescent="0.3">
      <c r="A62" s="219"/>
      <c r="B62" s="220"/>
      <c r="C62" s="213">
        <v>51</v>
      </c>
      <c r="D62" s="652" t="s">
        <v>3484</v>
      </c>
      <c r="E62" s="35" t="s">
        <v>3487</v>
      </c>
      <c r="F62" s="34"/>
      <c r="G62" s="131">
        <v>45261</v>
      </c>
      <c r="H62" s="136">
        <v>45280</v>
      </c>
      <c r="I62" s="140"/>
      <c r="J62" s="78"/>
      <c r="K62" s="144"/>
      <c r="L62" s="119"/>
      <c r="M62" s="395">
        <v>45280</v>
      </c>
      <c r="N62" s="158">
        <f t="shared" si="33"/>
        <v>14</v>
      </c>
      <c r="O62" s="321"/>
      <c r="P62" s="315"/>
      <c r="Q62" s="315"/>
      <c r="R62" s="315" t="s">
        <v>0</v>
      </c>
      <c r="S62" s="315"/>
      <c r="T62" s="315"/>
      <c r="U62" s="316"/>
      <c r="V62" s="167">
        <v>0.25</v>
      </c>
      <c r="W62" s="313"/>
      <c r="X62" s="313"/>
      <c r="Y62" s="160">
        <f t="shared" si="17"/>
        <v>0.25</v>
      </c>
      <c r="Z62" s="159">
        <f t="shared" si="18"/>
        <v>2.5</v>
      </c>
      <c r="AA62" s="326"/>
      <c r="AB62" s="400">
        <f t="shared" si="41"/>
        <v>-30</v>
      </c>
      <c r="AC62" s="370"/>
      <c r="AD62" s="226" t="str">
        <f t="shared" si="19"/>
        <v/>
      </c>
      <c r="AE62" s="368">
        <f t="shared" si="34"/>
        <v>-27.5</v>
      </c>
      <c r="AF62" s="331"/>
      <c r="AG62" s="332"/>
      <c r="AH62" s="331"/>
      <c r="AI62" s="161">
        <f t="shared" si="20"/>
        <v>0</v>
      </c>
      <c r="AJ62" s="162">
        <f t="shared" si="21"/>
        <v>2.5</v>
      </c>
      <c r="AK62" s="163">
        <f t="shared" si="35"/>
        <v>2.5</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14</v>
      </c>
      <c r="AX62" s="165" t="str">
        <f t="shared" si="23"/>
        <v/>
      </c>
      <c r="AY62" s="193">
        <f t="shared" si="24"/>
        <v>14</v>
      </c>
      <c r="AZ62" s="183" t="str">
        <f t="shared" si="25"/>
        <v/>
      </c>
      <c r="BA62" s="173">
        <f t="shared" si="26"/>
        <v>0.25</v>
      </c>
      <c r="BB62" s="174" t="str">
        <f t="shared" si="27"/>
        <v/>
      </c>
      <c r="BC62" s="186">
        <f t="shared" si="48"/>
        <v>0.25</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37.5" x14ac:dyDescent="0.3">
      <c r="A63" s="219"/>
      <c r="B63" s="220"/>
      <c r="C63" s="213">
        <v>52</v>
      </c>
      <c r="D63" s="653" t="s">
        <v>3484</v>
      </c>
      <c r="E63" s="33" t="s">
        <v>3549</v>
      </c>
      <c r="F63" s="34"/>
      <c r="G63" s="131">
        <v>45261</v>
      </c>
      <c r="H63" s="133">
        <v>45280</v>
      </c>
      <c r="I63" s="140"/>
      <c r="J63" s="78"/>
      <c r="K63" s="144"/>
      <c r="L63" s="119"/>
      <c r="M63" s="394">
        <v>45280</v>
      </c>
      <c r="N63" s="158">
        <f t="shared" si="33"/>
        <v>14</v>
      </c>
      <c r="O63" s="315"/>
      <c r="P63" s="315"/>
      <c r="Q63" s="315"/>
      <c r="R63" s="315" t="s">
        <v>0</v>
      </c>
      <c r="S63" s="315"/>
      <c r="T63" s="316"/>
      <c r="U63" s="317"/>
      <c r="V63" s="167">
        <v>0.25</v>
      </c>
      <c r="W63" s="313"/>
      <c r="X63" s="313"/>
      <c r="Y63" s="160">
        <f t="shared" si="17"/>
        <v>0.25</v>
      </c>
      <c r="Z63" s="159">
        <f t="shared" si="18"/>
        <v>2.5</v>
      </c>
      <c r="AA63" s="326"/>
      <c r="AB63" s="400">
        <f t="shared" si="41"/>
        <v>-30</v>
      </c>
      <c r="AC63" s="370"/>
      <c r="AD63" s="226" t="str">
        <f t="shared" si="19"/>
        <v/>
      </c>
      <c r="AE63" s="368">
        <f t="shared" si="34"/>
        <v>-27.5</v>
      </c>
      <c r="AF63" s="331"/>
      <c r="AG63" s="333"/>
      <c r="AH63" s="334"/>
      <c r="AI63" s="161">
        <f t="shared" si="20"/>
        <v>0</v>
      </c>
      <c r="AJ63" s="162">
        <f t="shared" si="21"/>
        <v>2.5</v>
      </c>
      <c r="AK63" s="163">
        <f t="shared" si="35"/>
        <v>2.5</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14</v>
      </c>
      <c r="AX63" s="165" t="str">
        <f t="shared" si="23"/>
        <v/>
      </c>
      <c r="AY63" s="193">
        <f t="shared" si="24"/>
        <v>14</v>
      </c>
      <c r="AZ63" s="183" t="str">
        <f t="shared" si="25"/>
        <v/>
      </c>
      <c r="BA63" s="173">
        <f t="shared" si="26"/>
        <v>0.25</v>
      </c>
      <c r="BB63" s="174" t="str">
        <f t="shared" si="27"/>
        <v/>
      </c>
      <c r="BC63" s="186">
        <f t="shared" si="48"/>
        <v>0.25</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37.5" x14ac:dyDescent="0.3">
      <c r="A64" s="219"/>
      <c r="B64" s="220"/>
      <c r="C64" s="213">
        <v>53</v>
      </c>
      <c r="D64" s="663" t="s">
        <v>3484</v>
      </c>
      <c r="E64" s="33" t="s">
        <v>3488</v>
      </c>
      <c r="F64" s="34"/>
      <c r="G64" s="134">
        <v>45261</v>
      </c>
      <c r="H64" s="135">
        <v>45280</v>
      </c>
      <c r="I64" s="141"/>
      <c r="J64" s="25"/>
      <c r="K64" s="145"/>
      <c r="L64" s="28"/>
      <c r="M64" s="395">
        <v>45280</v>
      </c>
      <c r="N64" s="158">
        <f t="shared" si="33"/>
        <v>14</v>
      </c>
      <c r="O64" s="315"/>
      <c r="P64" s="315"/>
      <c r="Q64" s="315"/>
      <c r="R64" s="315" t="s">
        <v>0</v>
      </c>
      <c r="S64" s="315"/>
      <c r="T64" s="316"/>
      <c r="U64" s="317"/>
      <c r="V64" s="167">
        <v>0.25</v>
      </c>
      <c r="W64" s="313"/>
      <c r="X64" s="313"/>
      <c r="Y64" s="160">
        <f t="shared" si="17"/>
        <v>0.25</v>
      </c>
      <c r="Z64" s="159">
        <f t="shared" si="18"/>
        <v>2.5</v>
      </c>
      <c r="AA64" s="326"/>
      <c r="AB64" s="400">
        <f t="shared" si="41"/>
        <v>-30</v>
      </c>
      <c r="AC64" s="370"/>
      <c r="AD64" s="226" t="str">
        <f t="shared" si="19"/>
        <v/>
      </c>
      <c r="AE64" s="368">
        <f t="shared" si="34"/>
        <v>-27.5</v>
      </c>
      <c r="AF64" s="331"/>
      <c r="AG64" s="333"/>
      <c r="AH64" s="334"/>
      <c r="AI64" s="161">
        <f t="shared" si="20"/>
        <v>0</v>
      </c>
      <c r="AJ64" s="162">
        <f t="shared" si="21"/>
        <v>2.5</v>
      </c>
      <c r="AK64" s="163">
        <f t="shared" si="35"/>
        <v>2.5</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14</v>
      </c>
      <c r="AX64" s="165" t="str">
        <f t="shared" si="23"/>
        <v/>
      </c>
      <c r="AY64" s="193">
        <f t="shared" si="24"/>
        <v>14</v>
      </c>
      <c r="AZ64" s="183" t="str">
        <f t="shared" si="25"/>
        <v/>
      </c>
      <c r="BA64" s="173">
        <f t="shared" si="26"/>
        <v>0.25</v>
      </c>
      <c r="BB64" s="174" t="str">
        <f t="shared" si="27"/>
        <v/>
      </c>
      <c r="BC64" s="186">
        <f t="shared" si="48"/>
        <v>0.25</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66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37.5" x14ac:dyDescent="0.3">
      <c r="A66" s="221"/>
      <c r="B66" s="222"/>
      <c r="C66" s="214">
        <v>55</v>
      </c>
      <c r="D66" s="665" t="s">
        <v>3485</v>
      </c>
      <c r="E66" s="16" t="s">
        <v>3551</v>
      </c>
      <c r="F66" s="17"/>
      <c r="G66" s="134">
        <v>45250</v>
      </c>
      <c r="H66" s="135">
        <v>45250</v>
      </c>
      <c r="I66" s="141" t="s">
        <v>0</v>
      </c>
      <c r="J66" s="25"/>
      <c r="K66" s="145"/>
      <c r="L66" s="28"/>
      <c r="M66" s="395">
        <v>45250</v>
      </c>
      <c r="N66" s="158">
        <f t="shared" si="33"/>
        <v>1</v>
      </c>
      <c r="O66" s="27" t="s">
        <v>0</v>
      </c>
      <c r="P66" s="27"/>
      <c r="Q66" s="27"/>
      <c r="R66" s="27"/>
      <c r="S66" s="27"/>
      <c r="T66" s="28"/>
      <c r="U66" s="29"/>
      <c r="V66" s="167">
        <v>0.25</v>
      </c>
      <c r="W66" s="313">
        <v>0.25</v>
      </c>
      <c r="X66" s="313"/>
      <c r="Y66" s="160">
        <f t="shared" si="17"/>
        <v>0.5</v>
      </c>
      <c r="Z66" s="159">
        <f t="shared" si="18"/>
        <v>7.5</v>
      </c>
      <c r="AA66" s="327"/>
      <c r="AB66" s="400">
        <f t="shared" si="41"/>
        <v>-30</v>
      </c>
      <c r="AC66" s="371"/>
      <c r="AD66" s="226" t="str">
        <f t="shared" si="19"/>
        <v/>
      </c>
      <c r="AE66" s="368">
        <f t="shared" si="34"/>
        <v>-22.5</v>
      </c>
      <c r="AF66" s="339"/>
      <c r="AG66" s="338"/>
      <c r="AH66" s="336"/>
      <c r="AI66" s="161">
        <f t="shared" si="20"/>
        <v>0</v>
      </c>
      <c r="AJ66" s="162">
        <f t="shared" si="21"/>
        <v>7.5</v>
      </c>
      <c r="AK66" s="163">
        <f t="shared" si="35"/>
        <v>7.5</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1</v>
      </c>
      <c r="AX66" s="165" t="str">
        <f t="shared" si="23"/>
        <v/>
      </c>
      <c r="AY66" s="193">
        <f t="shared" si="24"/>
        <v>1</v>
      </c>
      <c r="AZ66" s="183" t="str">
        <f t="shared" si="25"/>
        <v/>
      </c>
      <c r="BA66" s="173">
        <f t="shared" si="26"/>
        <v>0.25</v>
      </c>
      <c r="BB66" s="174" t="str">
        <f t="shared" si="27"/>
        <v/>
      </c>
      <c r="BC66" s="186">
        <f t="shared" si="48"/>
        <v>0.25</v>
      </c>
      <c r="BD66" s="174" t="str">
        <f t="shared" si="28"/>
        <v/>
      </c>
      <c r="BE66" s="201">
        <f t="shared" si="29"/>
        <v>0.25</v>
      </c>
      <c r="BF66" s="174" t="str">
        <f t="shared" si="30"/>
        <v/>
      </c>
      <c r="BG66" s="186">
        <f t="shared" si="31"/>
        <v>0.25</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37.5" x14ac:dyDescent="0.3">
      <c r="A67" s="221"/>
      <c r="B67" s="222"/>
      <c r="C67" s="213">
        <v>56</v>
      </c>
      <c r="D67" s="666" t="s">
        <v>3485</v>
      </c>
      <c r="E67" s="16" t="s">
        <v>3580</v>
      </c>
      <c r="F67" s="17"/>
      <c r="G67" s="134">
        <v>45250</v>
      </c>
      <c r="H67" s="135">
        <v>45265</v>
      </c>
      <c r="I67" s="141"/>
      <c r="J67" s="25"/>
      <c r="K67" s="145"/>
      <c r="L67" s="28"/>
      <c r="M67" s="395">
        <v>45265</v>
      </c>
      <c r="N67" s="158">
        <f t="shared" si="33"/>
        <v>12</v>
      </c>
      <c r="O67" s="27"/>
      <c r="P67" s="27"/>
      <c r="Q67" s="27"/>
      <c r="R67" s="27" t="s">
        <v>0</v>
      </c>
      <c r="S67" s="27"/>
      <c r="T67" s="28"/>
      <c r="U67" s="29"/>
      <c r="V67" s="32">
        <v>0.25</v>
      </c>
      <c r="W67" s="318"/>
      <c r="X67" s="319"/>
      <c r="Y67" s="160">
        <f t="shared" si="17"/>
        <v>0.25</v>
      </c>
      <c r="Z67" s="159">
        <f t="shared" si="18"/>
        <v>2.5</v>
      </c>
      <c r="AA67" s="327"/>
      <c r="AB67" s="400">
        <f t="shared" si="41"/>
        <v>-30</v>
      </c>
      <c r="AC67" s="371"/>
      <c r="AD67" s="226" t="str">
        <f t="shared" si="19"/>
        <v/>
      </c>
      <c r="AE67" s="368">
        <f t="shared" si="34"/>
        <v>-27.5</v>
      </c>
      <c r="AF67" s="339"/>
      <c r="AG67" s="338"/>
      <c r="AH67" s="336"/>
      <c r="AI67" s="161">
        <f t="shared" si="20"/>
        <v>0</v>
      </c>
      <c r="AJ67" s="162">
        <f t="shared" si="21"/>
        <v>2.5</v>
      </c>
      <c r="AK67" s="163">
        <f t="shared" si="35"/>
        <v>2.5</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12</v>
      </c>
      <c r="AX67" s="165" t="str">
        <f t="shared" si="23"/>
        <v/>
      </c>
      <c r="AY67" s="193">
        <f t="shared" si="24"/>
        <v>12</v>
      </c>
      <c r="AZ67" s="183" t="str">
        <f t="shared" si="25"/>
        <v/>
      </c>
      <c r="BA67" s="173">
        <f t="shared" si="26"/>
        <v>0.25</v>
      </c>
      <c r="BB67" s="174" t="str">
        <f t="shared" si="27"/>
        <v/>
      </c>
      <c r="BC67" s="186">
        <f t="shared" si="48"/>
        <v>0.25</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37.5" x14ac:dyDescent="0.3">
      <c r="A68" s="221"/>
      <c r="B68" s="222"/>
      <c r="C68" s="214">
        <v>57</v>
      </c>
      <c r="D68" s="665" t="s">
        <v>3486</v>
      </c>
      <c r="E68" s="16" t="s">
        <v>3487</v>
      </c>
      <c r="F68" s="17"/>
      <c r="G68" s="134">
        <v>45250</v>
      </c>
      <c r="H68" s="135">
        <v>45265</v>
      </c>
      <c r="I68" s="141"/>
      <c r="J68" s="25"/>
      <c r="K68" s="145"/>
      <c r="L68" s="28"/>
      <c r="M68" s="395">
        <v>45265</v>
      </c>
      <c r="N68" s="158">
        <f t="shared" si="33"/>
        <v>12</v>
      </c>
      <c r="O68" s="27"/>
      <c r="P68" s="27"/>
      <c r="Q68" s="27"/>
      <c r="R68" s="27" t="s">
        <v>0</v>
      </c>
      <c r="S68" s="27"/>
      <c r="T68" s="28"/>
      <c r="U68" s="29"/>
      <c r="V68" s="32">
        <v>0.25</v>
      </c>
      <c r="W68" s="318"/>
      <c r="X68" s="319"/>
      <c r="Y68" s="160">
        <f t="shared" si="17"/>
        <v>0.25</v>
      </c>
      <c r="Z68" s="159">
        <f t="shared" si="18"/>
        <v>2.5</v>
      </c>
      <c r="AA68" s="327"/>
      <c r="AB68" s="400">
        <f t="shared" si="41"/>
        <v>-30</v>
      </c>
      <c r="AC68" s="371"/>
      <c r="AD68" s="226" t="str">
        <f t="shared" si="19"/>
        <v/>
      </c>
      <c r="AE68" s="368">
        <f t="shared" si="34"/>
        <v>-27.5</v>
      </c>
      <c r="AF68" s="339"/>
      <c r="AG68" s="338"/>
      <c r="AH68" s="336"/>
      <c r="AI68" s="161">
        <f t="shared" si="20"/>
        <v>0</v>
      </c>
      <c r="AJ68" s="162">
        <f t="shared" si="21"/>
        <v>2.5</v>
      </c>
      <c r="AK68" s="163">
        <f t="shared" si="35"/>
        <v>2.5</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12</v>
      </c>
      <c r="AX68" s="165" t="str">
        <f t="shared" si="23"/>
        <v/>
      </c>
      <c r="AY68" s="193">
        <f t="shared" si="24"/>
        <v>12</v>
      </c>
      <c r="AZ68" s="183" t="str">
        <f t="shared" si="25"/>
        <v/>
      </c>
      <c r="BA68" s="173">
        <f t="shared" si="26"/>
        <v>0.25</v>
      </c>
      <c r="BB68" s="174" t="str">
        <f t="shared" si="27"/>
        <v/>
      </c>
      <c r="BC68" s="186">
        <f t="shared" si="48"/>
        <v>0.25</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37.5" x14ac:dyDescent="0.3">
      <c r="A69" s="221"/>
      <c r="B69" s="222"/>
      <c r="C69" s="214">
        <v>58</v>
      </c>
      <c r="D69" s="641" t="s">
        <v>3486</v>
      </c>
      <c r="E69" s="18" t="s">
        <v>3580</v>
      </c>
      <c r="F69" s="17"/>
      <c r="G69" s="134">
        <v>45250</v>
      </c>
      <c r="H69" s="135">
        <v>45265</v>
      </c>
      <c r="I69" s="141"/>
      <c r="J69" s="25"/>
      <c r="K69" s="145"/>
      <c r="L69" s="28"/>
      <c r="M69" s="395">
        <v>45265</v>
      </c>
      <c r="N69" s="158">
        <f t="shared" si="33"/>
        <v>12</v>
      </c>
      <c r="O69" s="27"/>
      <c r="P69" s="27"/>
      <c r="Q69" s="27"/>
      <c r="R69" s="27" t="s">
        <v>0</v>
      </c>
      <c r="S69" s="27"/>
      <c r="T69" s="28"/>
      <c r="U69" s="29"/>
      <c r="V69" s="32">
        <v>0.25</v>
      </c>
      <c r="W69" s="318"/>
      <c r="X69" s="319"/>
      <c r="Y69" s="160">
        <f t="shared" si="17"/>
        <v>0.25</v>
      </c>
      <c r="Z69" s="159">
        <f t="shared" si="18"/>
        <v>2.5</v>
      </c>
      <c r="AA69" s="327"/>
      <c r="AB69" s="400">
        <f t="shared" si="41"/>
        <v>-30</v>
      </c>
      <c r="AC69" s="371"/>
      <c r="AD69" s="226" t="str">
        <f t="shared" si="19"/>
        <v/>
      </c>
      <c r="AE69" s="368">
        <f t="shared" si="34"/>
        <v>-27.5</v>
      </c>
      <c r="AF69" s="339"/>
      <c r="AG69" s="338"/>
      <c r="AH69" s="336"/>
      <c r="AI69" s="161">
        <f t="shared" si="20"/>
        <v>0</v>
      </c>
      <c r="AJ69" s="162">
        <f t="shared" si="21"/>
        <v>2.5</v>
      </c>
      <c r="AK69" s="163">
        <f t="shared" si="35"/>
        <v>2.5</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12</v>
      </c>
      <c r="AX69" s="165" t="str">
        <f t="shared" si="23"/>
        <v/>
      </c>
      <c r="AY69" s="193">
        <f t="shared" si="24"/>
        <v>12</v>
      </c>
      <c r="AZ69" s="183" t="str">
        <f t="shared" si="25"/>
        <v/>
      </c>
      <c r="BA69" s="173">
        <f t="shared" si="26"/>
        <v>0.25</v>
      </c>
      <c r="BB69" s="174" t="str">
        <f t="shared" si="27"/>
        <v/>
      </c>
      <c r="BC69" s="186">
        <f t="shared" si="48"/>
        <v>0.25</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37.5" x14ac:dyDescent="0.3">
      <c r="A70" s="221"/>
      <c r="B70" s="222"/>
      <c r="C70" s="213">
        <v>59</v>
      </c>
      <c r="D70" s="644" t="s">
        <v>3486</v>
      </c>
      <c r="E70" s="16" t="s">
        <v>3488</v>
      </c>
      <c r="F70" s="17"/>
      <c r="G70" s="134">
        <v>45250</v>
      </c>
      <c r="H70" s="135">
        <v>45265</v>
      </c>
      <c r="I70" s="141" t="s">
        <v>0</v>
      </c>
      <c r="J70" s="25"/>
      <c r="K70" s="145"/>
      <c r="L70" s="28"/>
      <c r="M70" s="395">
        <v>45265</v>
      </c>
      <c r="N70" s="158">
        <f t="shared" si="33"/>
        <v>12</v>
      </c>
      <c r="O70" s="27"/>
      <c r="P70" s="27"/>
      <c r="Q70" s="27"/>
      <c r="R70" s="27" t="s">
        <v>0</v>
      </c>
      <c r="S70" s="27"/>
      <c r="T70" s="28"/>
      <c r="U70" s="29"/>
      <c r="V70" s="32">
        <v>0.25</v>
      </c>
      <c r="W70" s="318"/>
      <c r="X70" s="319"/>
      <c r="Y70" s="160">
        <f t="shared" si="17"/>
        <v>0.25</v>
      </c>
      <c r="Z70" s="159">
        <f t="shared" si="18"/>
        <v>2.5</v>
      </c>
      <c r="AA70" s="327"/>
      <c r="AB70" s="400">
        <f t="shared" si="41"/>
        <v>-30</v>
      </c>
      <c r="AC70" s="371"/>
      <c r="AD70" s="226" t="str">
        <f t="shared" si="19"/>
        <v/>
      </c>
      <c r="AE70" s="368">
        <f t="shared" si="34"/>
        <v>-27.5</v>
      </c>
      <c r="AF70" s="339"/>
      <c r="AG70" s="338"/>
      <c r="AH70" s="336"/>
      <c r="AI70" s="161">
        <f t="shared" si="20"/>
        <v>0</v>
      </c>
      <c r="AJ70" s="162">
        <f t="shared" si="21"/>
        <v>2.5</v>
      </c>
      <c r="AK70" s="163">
        <f t="shared" si="35"/>
        <v>2.5</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12</v>
      </c>
      <c r="AX70" s="165" t="str">
        <f t="shared" si="23"/>
        <v/>
      </c>
      <c r="AY70" s="193">
        <f t="shared" si="24"/>
        <v>12</v>
      </c>
      <c r="AZ70" s="183" t="str">
        <f t="shared" si="25"/>
        <v/>
      </c>
      <c r="BA70" s="173">
        <f t="shared" si="26"/>
        <v>0.25</v>
      </c>
      <c r="BB70" s="174" t="str">
        <f t="shared" si="27"/>
        <v/>
      </c>
      <c r="BC70" s="186">
        <f t="shared" si="48"/>
        <v>0.25</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37.5" x14ac:dyDescent="0.3">
      <c r="A71" s="221"/>
      <c r="B71" s="222"/>
      <c r="C71" s="214">
        <v>60</v>
      </c>
      <c r="D71" s="638" t="s">
        <v>3489</v>
      </c>
      <c r="E71" s="16" t="s">
        <v>3487</v>
      </c>
      <c r="F71" s="17"/>
      <c r="G71" s="134">
        <v>45265</v>
      </c>
      <c r="H71" s="137">
        <v>45280</v>
      </c>
      <c r="I71" s="143"/>
      <c r="J71" s="80"/>
      <c r="K71" s="147"/>
      <c r="L71" s="30"/>
      <c r="M71" s="395">
        <v>45280</v>
      </c>
      <c r="N71" s="158">
        <f t="shared" si="33"/>
        <v>12</v>
      </c>
      <c r="O71" s="27" t="s">
        <v>0</v>
      </c>
      <c r="P71" s="27"/>
      <c r="Q71" s="27"/>
      <c r="R71" s="27"/>
      <c r="S71" s="27"/>
      <c r="T71" s="28"/>
      <c r="U71" s="29"/>
      <c r="V71" s="32">
        <v>0.25</v>
      </c>
      <c r="W71" s="318">
        <v>0.25</v>
      </c>
      <c r="X71" s="319"/>
      <c r="Y71" s="160">
        <f t="shared" si="17"/>
        <v>0.5</v>
      </c>
      <c r="Z71" s="159">
        <f t="shared" si="18"/>
        <v>7.5</v>
      </c>
      <c r="AA71" s="327"/>
      <c r="AB71" s="400">
        <f t="shared" si="41"/>
        <v>-30</v>
      </c>
      <c r="AC71" s="371"/>
      <c r="AD71" s="226" t="str">
        <f t="shared" si="19"/>
        <v/>
      </c>
      <c r="AE71" s="368">
        <f t="shared" si="34"/>
        <v>-22.5</v>
      </c>
      <c r="AF71" s="339"/>
      <c r="AG71" s="338"/>
      <c r="AH71" s="336"/>
      <c r="AI71" s="161">
        <f t="shared" si="20"/>
        <v>0</v>
      </c>
      <c r="AJ71" s="162">
        <f t="shared" si="21"/>
        <v>7.5</v>
      </c>
      <c r="AK71" s="163">
        <f t="shared" si="35"/>
        <v>7.5</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12</v>
      </c>
      <c r="AX71" s="165" t="str">
        <f t="shared" si="23"/>
        <v/>
      </c>
      <c r="AY71" s="193">
        <f t="shared" si="24"/>
        <v>12</v>
      </c>
      <c r="AZ71" s="183" t="str">
        <f t="shared" si="25"/>
        <v/>
      </c>
      <c r="BA71" s="173">
        <f t="shared" si="26"/>
        <v>0.25</v>
      </c>
      <c r="BB71" s="174" t="str">
        <f t="shared" si="27"/>
        <v/>
      </c>
      <c r="BC71" s="186">
        <f t="shared" si="48"/>
        <v>0.25</v>
      </c>
      <c r="BD71" s="174" t="str">
        <f t="shared" si="28"/>
        <v/>
      </c>
      <c r="BE71" s="201">
        <f t="shared" si="29"/>
        <v>0.25</v>
      </c>
      <c r="BF71" s="174" t="str">
        <f t="shared" si="30"/>
        <v/>
      </c>
      <c r="BG71" s="186">
        <f t="shared" si="31"/>
        <v>0.25</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638" t="s">
        <v>3490</v>
      </c>
      <c r="E72" s="16" t="s">
        <v>3487</v>
      </c>
      <c r="F72" s="17"/>
      <c r="G72" s="134">
        <v>45265</v>
      </c>
      <c r="H72" s="137">
        <v>45280</v>
      </c>
      <c r="I72" s="141"/>
      <c r="J72" s="25"/>
      <c r="K72" s="145"/>
      <c r="L72" s="28"/>
      <c r="M72" s="395">
        <v>45280</v>
      </c>
      <c r="N72" s="158">
        <f t="shared" si="33"/>
        <v>12</v>
      </c>
      <c r="O72" s="27"/>
      <c r="P72" s="27"/>
      <c r="Q72" s="27"/>
      <c r="R72" s="27" t="s">
        <v>0</v>
      </c>
      <c r="S72" s="27"/>
      <c r="T72" s="28"/>
      <c r="U72" s="29"/>
      <c r="V72" s="32">
        <v>0.25</v>
      </c>
      <c r="W72" s="318"/>
      <c r="X72" s="319"/>
      <c r="Y72" s="160">
        <f t="shared" si="17"/>
        <v>0.25</v>
      </c>
      <c r="Z72" s="159">
        <f t="shared" si="18"/>
        <v>2.5</v>
      </c>
      <c r="AA72" s="327"/>
      <c r="AB72" s="400">
        <f t="shared" si="41"/>
        <v>-30</v>
      </c>
      <c r="AC72" s="371"/>
      <c r="AD72" s="226" t="str">
        <f t="shared" si="19"/>
        <v/>
      </c>
      <c r="AE72" s="368">
        <f t="shared" si="34"/>
        <v>-27.5</v>
      </c>
      <c r="AF72" s="339"/>
      <c r="AG72" s="338"/>
      <c r="AH72" s="336"/>
      <c r="AI72" s="161">
        <f t="shared" si="20"/>
        <v>0</v>
      </c>
      <c r="AJ72" s="162">
        <f t="shared" si="21"/>
        <v>2.5</v>
      </c>
      <c r="AK72" s="163">
        <f t="shared" si="35"/>
        <v>2.5</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12</v>
      </c>
      <c r="AX72" s="165" t="str">
        <f t="shared" si="23"/>
        <v/>
      </c>
      <c r="AY72" s="193">
        <f t="shared" si="24"/>
        <v>12</v>
      </c>
      <c r="AZ72" s="183" t="str">
        <f t="shared" si="25"/>
        <v/>
      </c>
      <c r="BA72" s="173">
        <f t="shared" si="26"/>
        <v>0.25</v>
      </c>
      <c r="BB72" s="174" t="str">
        <f t="shared" si="27"/>
        <v/>
      </c>
      <c r="BC72" s="186">
        <f t="shared" si="48"/>
        <v>0.25</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639" t="s">
        <v>3491</v>
      </c>
      <c r="E73" s="18" t="s">
        <v>3487</v>
      </c>
      <c r="F73" s="17"/>
      <c r="G73" s="134">
        <v>45265</v>
      </c>
      <c r="H73" s="137">
        <v>45280</v>
      </c>
      <c r="I73" s="141"/>
      <c r="J73" s="25"/>
      <c r="K73" s="145"/>
      <c r="L73" s="28"/>
      <c r="M73" s="395">
        <v>45280</v>
      </c>
      <c r="N73" s="158">
        <f t="shared" si="33"/>
        <v>12</v>
      </c>
      <c r="O73" s="27"/>
      <c r="P73" s="27"/>
      <c r="Q73" s="27"/>
      <c r="R73" s="27" t="s">
        <v>0</v>
      </c>
      <c r="S73" s="27"/>
      <c r="T73" s="28"/>
      <c r="U73" s="29"/>
      <c r="V73" s="32">
        <v>0.25</v>
      </c>
      <c r="W73" s="318"/>
      <c r="X73" s="319"/>
      <c r="Y73" s="160">
        <f t="shared" si="17"/>
        <v>0.25</v>
      </c>
      <c r="Z73" s="159">
        <f t="shared" si="18"/>
        <v>2.5</v>
      </c>
      <c r="AA73" s="327"/>
      <c r="AB73" s="400">
        <f t="shared" si="41"/>
        <v>-30</v>
      </c>
      <c r="AC73" s="371"/>
      <c r="AD73" s="226" t="str">
        <f t="shared" si="19"/>
        <v/>
      </c>
      <c r="AE73" s="368">
        <f t="shared" si="34"/>
        <v>-27.5</v>
      </c>
      <c r="AF73" s="339"/>
      <c r="AG73" s="338"/>
      <c r="AH73" s="336"/>
      <c r="AI73" s="161">
        <f t="shared" si="20"/>
        <v>0</v>
      </c>
      <c r="AJ73" s="162">
        <f t="shared" si="21"/>
        <v>2.5</v>
      </c>
      <c r="AK73" s="163">
        <f t="shared" si="35"/>
        <v>2.5</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12</v>
      </c>
      <c r="AX73" s="165" t="str">
        <f t="shared" si="23"/>
        <v/>
      </c>
      <c r="AY73" s="193">
        <f t="shared" si="24"/>
        <v>12</v>
      </c>
      <c r="AZ73" s="183" t="str">
        <f t="shared" si="25"/>
        <v/>
      </c>
      <c r="BA73" s="173">
        <f t="shared" si="26"/>
        <v>0.25</v>
      </c>
      <c r="BB73" s="174" t="str">
        <f t="shared" si="27"/>
        <v/>
      </c>
      <c r="BC73" s="186">
        <f t="shared" si="48"/>
        <v>0.25</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638" t="s">
        <v>3492</v>
      </c>
      <c r="E74" s="16" t="s">
        <v>3487</v>
      </c>
      <c r="F74" s="17"/>
      <c r="G74" s="134">
        <v>45265</v>
      </c>
      <c r="H74" s="137">
        <v>45280</v>
      </c>
      <c r="I74" s="141"/>
      <c r="J74" s="25"/>
      <c r="K74" s="145"/>
      <c r="L74" s="28"/>
      <c r="M74" s="395">
        <v>45280</v>
      </c>
      <c r="N74" s="158">
        <f t="shared" si="33"/>
        <v>12</v>
      </c>
      <c r="O74" s="27"/>
      <c r="P74" s="27"/>
      <c r="Q74" s="27"/>
      <c r="R74" s="27" t="s">
        <v>0</v>
      </c>
      <c r="S74" s="27"/>
      <c r="T74" s="28"/>
      <c r="U74" s="29"/>
      <c r="V74" s="32">
        <v>0.25</v>
      </c>
      <c r="W74" s="318"/>
      <c r="X74" s="319"/>
      <c r="Y74" s="160">
        <f t="shared" si="17"/>
        <v>0.25</v>
      </c>
      <c r="Z74" s="159">
        <f t="shared" si="18"/>
        <v>2.5</v>
      </c>
      <c r="AA74" s="327"/>
      <c r="AB74" s="400">
        <f t="shared" si="41"/>
        <v>-30</v>
      </c>
      <c r="AC74" s="371"/>
      <c r="AD74" s="226" t="str">
        <f t="shared" si="19"/>
        <v/>
      </c>
      <c r="AE74" s="368">
        <f t="shared" si="34"/>
        <v>-27.5</v>
      </c>
      <c r="AF74" s="339"/>
      <c r="AG74" s="338"/>
      <c r="AH74" s="336"/>
      <c r="AI74" s="161">
        <f t="shared" si="20"/>
        <v>0</v>
      </c>
      <c r="AJ74" s="162">
        <f t="shared" si="21"/>
        <v>2.5</v>
      </c>
      <c r="AK74" s="163">
        <f t="shared" si="35"/>
        <v>2.5</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12</v>
      </c>
      <c r="AX74" s="165" t="str">
        <f t="shared" si="23"/>
        <v/>
      </c>
      <c r="AY74" s="193">
        <f t="shared" si="24"/>
        <v>12</v>
      </c>
      <c r="AZ74" s="183" t="str">
        <f t="shared" si="25"/>
        <v/>
      </c>
      <c r="BA74" s="173">
        <f t="shared" si="26"/>
        <v>0.25</v>
      </c>
      <c r="BB74" s="174" t="str">
        <f t="shared" si="27"/>
        <v/>
      </c>
      <c r="BC74" s="186">
        <f t="shared" si="48"/>
        <v>0.25</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638" t="s">
        <v>3493</v>
      </c>
      <c r="E75" s="16" t="s">
        <v>3487</v>
      </c>
      <c r="F75" s="17"/>
      <c r="G75" s="134">
        <v>45265</v>
      </c>
      <c r="H75" s="137">
        <v>45280</v>
      </c>
      <c r="I75" s="141"/>
      <c r="J75" s="25"/>
      <c r="K75" s="145"/>
      <c r="L75" s="28"/>
      <c r="M75" s="395">
        <v>45280</v>
      </c>
      <c r="N75" s="158">
        <f t="shared" si="33"/>
        <v>12</v>
      </c>
      <c r="O75" s="27"/>
      <c r="P75" s="27"/>
      <c r="Q75" s="27"/>
      <c r="R75" s="27" t="s">
        <v>0</v>
      </c>
      <c r="S75" s="27"/>
      <c r="T75" s="28"/>
      <c r="U75" s="29"/>
      <c r="V75" s="32">
        <v>0.25</v>
      </c>
      <c r="W75" s="318"/>
      <c r="X75" s="319"/>
      <c r="Y75" s="160">
        <f t="shared" si="17"/>
        <v>0.25</v>
      </c>
      <c r="Z75" s="159">
        <f t="shared" si="18"/>
        <v>2.5</v>
      </c>
      <c r="AA75" s="327"/>
      <c r="AB75" s="400">
        <f t="shared" si="41"/>
        <v>-30</v>
      </c>
      <c r="AC75" s="371"/>
      <c r="AD75" s="226" t="str">
        <f t="shared" si="19"/>
        <v/>
      </c>
      <c r="AE75" s="368">
        <f t="shared" si="34"/>
        <v>-27.5</v>
      </c>
      <c r="AF75" s="339"/>
      <c r="AG75" s="338"/>
      <c r="AH75" s="336"/>
      <c r="AI75" s="161">
        <f t="shared" si="20"/>
        <v>0</v>
      </c>
      <c r="AJ75" s="162">
        <f t="shared" si="21"/>
        <v>2.5</v>
      </c>
      <c r="AK75" s="163">
        <f t="shared" si="35"/>
        <v>2.5</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12</v>
      </c>
      <c r="AX75" s="165" t="str">
        <f t="shared" si="23"/>
        <v/>
      </c>
      <c r="AY75" s="193">
        <f t="shared" si="24"/>
        <v>12</v>
      </c>
      <c r="AZ75" s="183" t="str">
        <f t="shared" si="25"/>
        <v/>
      </c>
      <c r="BA75" s="173">
        <f t="shared" si="26"/>
        <v>0.25</v>
      </c>
      <c r="BB75" s="174" t="str">
        <f t="shared" si="27"/>
        <v/>
      </c>
      <c r="BC75" s="186">
        <f t="shared" si="48"/>
        <v>0.25</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638" t="s">
        <v>3494</v>
      </c>
      <c r="E76" s="16" t="s">
        <v>3487</v>
      </c>
      <c r="F76" s="17"/>
      <c r="G76" s="134">
        <v>45265</v>
      </c>
      <c r="H76" s="137">
        <v>45280</v>
      </c>
      <c r="I76" s="141"/>
      <c r="J76" s="25"/>
      <c r="K76" s="145"/>
      <c r="L76" s="28"/>
      <c r="M76" s="395">
        <v>45280</v>
      </c>
      <c r="N76" s="158">
        <f t="shared" si="33"/>
        <v>12</v>
      </c>
      <c r="O76" s="27"/>
      <c r="P76" s="27"/>
      <c r="Q76" s="27"/>
      <c r="R76" s="27" t="s">
        <v>0</v>
      </c>
      <c r="S76" s="27"/>
      <c r="T76" s="28"/>
      <c r="U76" s="29"/>
      <c r="V76" s="32">
        <v>0.25</v>
      </c>
      <c r="W76" s="318"/>
      <c r="X76" s="319"/>
      <c r="Y76" s="160">
        <f t="shared" ref="Y76:Y139" si="49">V76+W76+X76</f>
        <v>0.25</v>
      </c>
      <c r="Z76" s="159">
        <f t="shared" si="18"/>
        <v>2.5</v>
      </c>
      <c r="AA76" s="327"/>
      <c r="AB76" s="400">
        <f t="shared" si="41"/>
        <v>-30</v>
      </c>
      <c r="AC76" s="371"/>
      <c r="AD76" s="226" t="str">
        <f t="shared" ref="AD76:AD139" si="50">IF(F76="x",(0-((V76*10)+(W76*20))),"")</f>
        <v/>
      </c>
      <c r="AE76" s="368">
        <f t="shared" si="34"/>
        <v>-27.5</v>
      </c>
      <c r="AF76" s="339"/>
      <c r="AG76" s="338"/>
      <c r="AH76" s="336"/>
      <c r="AI76" s="161">
        <f t="shared" si="20"/>
        <v>0</v>
      </c>
      <c r="AJ76" s="162">
        <f t="shared" ref="AJ76:AJ139" si="51">(X76*20)+Z76+AA76+AF76</f>
        <v>2.5</v>
      </c>
      <c r="AK76" s="163">
        <f t="shared" si="35"/>
        <v>2.5</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12</v>
      </c>
      <c r="AX76" s="165" t="str">
        <f t="shared" ref="AX76:AX139" si="53">IF(AND(K76="x",AW76&gt;0),AW76,"")</f>
        <v/>
      </c>
      <c r="AY76" s="193">
        <f t="shared" ref="AY76:AY139" si="54">IF(OR(K76="x",F76="x",AW76&lt;=0),"",AW76)</f>
        <v>12</v>
      </c>
      <c r="AZ76" s="183" t="str">
        <f t="shared" ref="AZ76:AZ139" si="55">IF(AND(F76="x",AW76&gt;0),AW76,"")</f>
        <v/>
      </c>
      <c r="BA76" s="173">
        <f t="shared" ref="BA76:BA139" si="56">IF(V76&gt;0,V76,"")</f>
        <v>0.25</v>
      </c>
      <c r="BB76" s="174" t="str">
        <f t="shared" ref="BB76:BB139" si="57">IF(AND(K76="x",BA76&gt;0),BA76,"")</f>
        <v/>
      </c>
      <c r="BC76" s="186">
        <f t="shared" si="48"/>
        <v>0.25</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639" t="s">
        <v>3495</v>
      </c>
      <c r="E77" s="18" t="s">
        <v>3487</v>
      </c>
      <c r="F77" s="17"/>
      <c r="G77" s="134">
        <v>45265</v>
      </c>
      <c r="H77" s="137">
        <v>45280</v>
      </c>
      <c r="I77" s="141"/>
      <c r="J77" s="25"/>
      <c r="K77" s="145"/>
      <c r="L77" s="28"/>
      <c r="M77" s="395">
        <v>45280</v>
      </c>
      <c r="N77" s="158">
        <f t="shared" ref="N77:N140" si="63">IF((NETWORKDAYS(G77,M77)&gt;0),(NETWORKDAYS(G77,M77)),"")</f>
        <v>12</v>
      </c>
      <c r="O77" s="27"/>
      <c r="P77" s="27"/>
      <c r="Q77" s="27"/>
      <c r="R77" s="27" t="s">
        <v>0</v>
      </c>
      <c r="S77" s="27"/>
      <c r="T77" s="28"/>
      <c r="U77" s="29"/>
      <c r="V77" s="32">
        <v>0.25</v>
      </c>
      <c r="W77" s="318"/>
      <c r="X77" s="319"/>
      <c r="Y77" s="160">
        <f t="shared" si="49"/>
        <v>0.25</v>
      </c>
      <c r="Z77" s="159">
        <f t="shared" ref="Z77:Z140" si="64">IF((F77="x"),0,((V77*10)+(W77*20)))</f>
        <v>2.5</v>
      </c>
      <c r="AA77" s="327"/>
      <c r="AB77" s="400">
        <f t="shared" si="41"/>
        <v>-30</v>
      </c>
      <c r="AC77" s="371"/>
      <c r="AD77" s="226" t="str">
        <f t="shared" si="50"/>
        <v/>
      </c>
      <c r="AE77" s="368">
        <f t="shared" ref="AE77:AE140" si="65">IF(AND(Z77&gt;0,F77="x"),0,IF(AND(Z77&gt;0,AC77="x"),Z77-60,IF(AND(Z77&gt;0,AB77=-30),Z77+AB77,0)))</f>
        <v>-27.5</v>
      </c>
      <c r="AF77" s="339"/>
      <c r="AG77" s="338"/>
      <c r="AH77" s="336"/>
      <c r="AI77" s="161">
        <f t="shared" ref="AI77:AI140" si="66">IF(AE77&lt;=0,AG77,AE77+AG77)</f>
        <v>0</v>
      </c>
      <c r="AJ77" s="162">
        <f t="shared" si="51"/>
        <v>2.5</v>
      </c>
      <c r="AK77" s="163">
        <f t="shared" ref="AK77:AK140" si="67">AJ77-AH77</f>
        <v>2.5</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12</v>
      </c>
      <c r="AX77" s="165" t="str">
        <f t="shared" si="53"/>
        <v/>
      </c>
      <c r="AY77" s="193">
        <f t="shared" si="54"/>
        <v>12</v>
      </c>
      <c r="AZ77" s="183" t="str">
        <f t="shared" si="55"/>
        <v/>
      </c>
      <c r="BA77" s="173">
        <f t="shared" si="56"/>
        <v>0.25</v>
      </c>
      <c r="BB77" s="174" t="str">
        <f t="shared" si="57"/>
        <v/>
      </c>
      <c r="BC77" s="186">
        <f t="shared" si="48"/>
        <v>0.25</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638" t="s">
        <v>3496</v>
      </c>
      <c r="E78" s="16" t="s">
        <v>3487</v>
      </c>
      <c r="F78" s="17"/>
      <c r="G78" s="134">
        <v>45265</v>
      </c>
      <c r="H78" s="137">
        <v>45280</v>
      </c>
      <c r="I78" s="141"/>
      <c r="J78" s="25"/>
      <c r="K78" s="145"/>
      <c r="L78" s="28"/>
      <c r="M78" s="395">
        <v>45280</v>
      </c>
      <c r="N78" s="158">
        <f t="shared" si="63"/>
        <v>12</v>
      </c>
      <c r="O78" s="27"/>
      <c r="P78" s="27"/>
      <c r="Q78" s="27"/>
      <c r="R78" s="27" t="s">
        <v>0</v>
      </c>
      <c r="S78" s="27"/>
      <c r="T78" s="28"/>
      <c r="U78" s="29"/>
      <c r="V78" s="32">
        <v>0.25</v>
      </c>
      <c r="W78" s="318"/>
      <c r="X78" s="319"/>
      <c r="Y78" s="160">
        <f t="shared" si="49"/>
        <v>0.25</v>
      </c>
      <c r="Z78" s="159">
        <f t="shared" si="64"/>
        <v>2.5</v>
      </c>
      <c r="AA78" s="327"/>
      <c r="AB78" s="400">
        <f t="shared" ref="AB78:AB141" si="73">IF(AND(Z78&gt;=0,F78="x"),0,IF(AND(Z78&gt;0,AC78="x"),0,IF(Z78&gt;0,0-30,0)))</f>
        <v>-30</v>
      </c>
      <c r="AC78" s="371"/>
      <c r="AD78" s="226" t="str">
        <f t="shared" si="50"/>
        <v/>
      </c>
      <c r="AE78" s="368">
        <f t="shared" si="65"/>
        <v>-27.5</v>
      </c>
      <c r="AF78" s="339"/>
      <c r="AG78" s="338"/>
      <c r="AH78" s="336"/>
      <c r="AI78" s="161">
        <f t="shared" si="66"/>
        <v>0</v>
      </c>
      <c r="AJ78" s="162">
        <f t="shared" si="51"/>
        <v>2.5</v>
      </c>
      <c r="AK78" s="163">
        <f t="shared" si="67"/>
        <v>2.5</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12</v>
      </c>
      <c r="AX78" s="165" t="str">
        <f t="shared" si="53"/>
        <v/>
      </c>
      <c r="AY78" s="193">
        <f t="shared" si="54"/>
        <v>12</v>
      </c>
      <c r="AZ78" s="183" t="str">
        <f t="shared" si="55"/>
        <v/>
      </c>
      <c r="BA78" s="173">
        <f t="shared" si="56"/>
        <v>0.25</v>
      </c>
      <c r="BB78" s="174" t="str">
        <f t="shared" si="57"/>
        <v/>
      </c>
      <c r="BC78" s="186">
        <f t="shared" si="48"/>
        <v>0.25</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638" t="s">
        <v>3497</v>
      </c>
      <c r="E79" s="16" t="s">
        <v>3487</v>
      </c>
      <c r="F79" s="17"/>
      <c r="G79" s="134">
        <v>45265</v>
      </c>
      <c r="H79" s="137">
        <v>45280</v>
      </c>
      <c r="I79" s="141"/>
      <c r="J79" s="25"/>
      <c r="K79" s="145"/>
      <c r="L79" s="28"/>
      <c r="M79" s="395">
        <v>45280</v>
      </c>
      <c r="N79" s="158">
        <f t="shared" si="63"/>
        <v>12</v>
      </c>
      <c r="O79" s="27"/>
      <c r="P79" s="27"/>
      <c r="Q79" s="27"/>
      <c r="R79" s="27" t="s">
        <v>0</v>
      </c>
      <c r="S79" s="27"/>
      <c r="T79" s="28"/>
      <c r="U79" s="29"/>
      <c r="V79" s="32">
        <v>0.25</v>
      </c>
      <c r="W79" s="318"/>
      <c r="X79" s="319"/>
      <c r="Y79" s="160">
        <f t="shared" si="49"/>
        <v>0.25</v>
      </c>
      <c r="Z79" s="159">
        <f t="shared" si="64"/>
        <v>2.5</v>
      </c>
      <c r="AA79" s="327"/>
      <c r="AB79" s="400">
        <f t="shared" si="73"/>
        <v>-30</v>
      </c>
      <c r="AC79" s="371"/>
      <c r="AD79" s="226" t="str">
        <f t="shared" si="50"/>
        <v/>
      </c>
      <c r="AE79" s="368">
        <f t="shared" si="65"/>
        <v>-27.5</v>
      </c>
      <c r="AF79" s="339"/>
      <c r="AG79" s="338"/>
      <c r="AH79" s="336"/>
      <c r="AI79" s="161">
        <f t="shared" si="66"/>
        <v>0</v>
      </c>
      <c r="AJ79" s="162">
        <f t="shared" si="51"/>
        <v>2.5</v>
      </c>
      <c r="AK79" s="163">
        <f t="shared" si="67"/>
        <v>2.5</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12</v>
      </c>
      <c r="AX79" s="165" t="str">
        <f t="shared" si="53"/>
        <v/>
      </c>
      <c r="AY79" s="193">
        <f t="shared" si="54"/>
        <v>12</v>
      </c>
      <c r="AZ79" s="183" t="str">
        <f t="shared" si="55"/>
        <v/>
      </c>
      <c r="BA79" s="173">
        <f t="shared" si="56"/>
        <v>0.25</v>
      </c>
      <c r="BB79" s="174" t="str">
        <f t="shared" si="57"/>
        <v/>
      </c>
      <c r="BC79" s="186">
        <f t="shared" si="48"/>
        <v>0.25</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37.5" x14ac:dyDescent="0.3">
      <c r="A80" s="221"/>
      <c r="B80" s="222"/>
      <c r="C80" s="213">
        <v>69</v>
      </c>
      <c r="D80" s="641" t="s">
        <v>3489</v>
      </c>
      <c r="E80" s="16" t="s">
        <v>3549</v>
      </c>
      <c r="F80" s="17"/>
      <c r="G80" s="134">
        <v>45265</v>
      </c>
      <c r="H80" s="137">
        <v>45280</v>
      </c>
      <c r="I80" s="141"/>
      <c r="J80" s="25"/>
      <c r="K80" s="145"/>
      <c r="L80" s="28"/>
      <c r="M80" s="395">
        <v>45280</v>
      </c>
      <c r="N80" s="158">
        <f t="shared" si="63"/>
        <v>12</v>
      </c>
      <c r="O80" s="27"/>
      <c r="P80" s="27"/>
      <c r="Q80" s="27"/>
      <c r="R80" s="27" t="s">
        <v>0</v>
      </c>
      <c r="S80" s="27"/>
      <c r="T80" s="28"/>
      <c r="U80" s="29"/>
      <c r="V80" s="32">
        <v>0.25</v>
      </c>
      <c r="W80" s="318"/>
      <c r="X80" s="319"/>
      <c r="Y80" s="160">
        <f t="shared" si="49"/>
        <v>0.25</v>
      </c>
      <c r="Z80" s="159">
        <f t="shared" si="64"/>
        <v>2.5</v>
      </c>
      <c r="AA80" s="327"/>
      <c r="AB80" s="400">
        <f t="shared" si="73"/>
        <v>-30</v>
      </c>
      <c r="AC80" s="371"/>
      <c r="AD80" s="226" t="str">
        <f t="shared" si="50"/>
        <v/>
      </c>
      <c r="AE80" s="368">
        <f t="shared" si="65"/>
        <v>-27.5</v>
      </c>
      <c r="AF80" s="339"/>
      <c r="AG80" s="338"/>
      <c r="AH80" s="336"/>
      <c r="AI80" s="161">
        <f t="shared" si="66"/>
        <v>0</v>
      </c>
      <c r="AJ80" s="162">
        <f t="shared" si="51"/>
        <v>2.5</v>
      </c>
      <c r="AK80" s="163">
        <f t="shared" si="67"/>
        <v>2.5</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12</v>
      </c>
      <c r="AX80" s="165" t="str">
        <f t="shared" si="53"/>
        <v/>
      </c>
      <c r="AY80" s="193">
        <f t="shared" si="54"/>
        <v>12</v>
      </c>
      <c r="AZ80" s="183" t="str">
        <f t="shared" si="55"/>
        <v/>
      </c>
      <c r="BA80" s="173">
        <f t="shared" si="56"/>
        <v>0.25</v>
      </c>
      <c r="BB80" s="174" t="str">
        <f t="shared" si="57"/>
        <v/>
      </c>
      <c r="BC80" s="186">
        <f t="shared" si="48"/>
        <v>0.25</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641" t="s">
        <v>3490</v>
      </c>
      <c r="E81" s="18" t="s">
        <v>3549</v>
      </c>
      <c r="F81" s="17"/>
      <c r="G81" s="134">
        <v>45265</v>
      </c>
      <c r="H81" s="137">
        <v>45280</v>
      </c>
      <c r="I81" s="141"/>
      <c r="J81" s="25"/>
      <c r="K81" s="145"/>
      <c r="L81" s="28"/>
      <c r="M81" s="395">
        <v>45280</v>
      </c>
      <c r="N81" s="158">
        <f t="shared" si="63"/>
        <v>12</v>
      </c>
      <c r="O81" s="27"/>
      <c r="P81" s="27"/>
      <c r="Q81" s="27"/>
      <c r="R81" s="27" t="s">
        <v>0</v>
      </c>
      <c r="S81" s="27"/>
      <c r="T81" s="28"/>
      <c r="U81" s="29"/>
      <c r="V81" s="32">
        <v>0.25</v>
      </c>
      <c r="W81" s="318"/>
      <c r="X81" s="319"/>
      <c r="Y81" s="160">
        <f t="shared" si="49"/>
        <v>0.25</v>
      </c>
      <c r="Z81" s="159">
        <f t="shared" si="64"/>
        <v>2.5</v>
      </c>
      <c r="AA81" s="327"/>
      <c r="AB81" s="400">
        <f t="shared" si="73"/>
        <v>-30</v>
      </c>
      <c r="AC81" s="371"/>
      <c r="AD81" s="226" t="str">
        <f t="shared" si="50"/>
        <v/>
      </c>
      <c r="AE81" s="368">
        <f t="shared" si="65"/>
        <v>-27.5</v>
      </c>
      <c r="AF81" s="339"/>
      <c r="AG81" s="338"/>
      <c r="AH81" s="336"/>
      <c r="AI81" s="161">
        <f t="shared" si="66"/>
        <v>0</v>
      </c>
      <c r="AJ81" s="162">
        <f t="shared" si="51"/>
        <v>2.5</v>
      </c>
      <c r="AK81" s="163">
        <f t="shared" si="67"/>
        <v>2.5</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f t="shared" si="52"/>
        <v>12</v>
      </c>
      <c r="AX81" s="165" t="str">
        <f t="shared" si="53"/>
        <v/>
      </c>
      <c r="AY81" s="193">
        <f t="shared" si="54"/>
        <v>12</v>
      </c>
      <c r="AZ81" s="183" t="str">
        <f t="shared" si="55"/>
        <v/>
      </c>
      <c r="BA81" s="173">
        <f t="shared" si="56"/>
        <v>0.25</v>
      </c>
      <c r="BB81" s="174" t="str">
        <f t="shared" si="57"/>
        <v/>
      </c>
      <c r="BC81" s="186">
        <f t="shared" si="48"/>
        <v>0.25</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642" t="s">
        <v>3491</v>
      </c>
      <c r="E82" s="16" t="s">
        <v>3549</v>
      </c>
      <c r="F82" s="17"/>
      <c r="G82" s="134">
        <v>45265</v>
      </c>
      <c r="H82" s="137">
        <v>45280</v>
      </c>
      <c r="I82" s="141"/>
      <c r="J82" s="25"/>
      <c r="K82" s="145"/>
      <c r="L82" s="28"/>
      <c r="M82" s="395">
        <v>45280</v>
      </c>
      <c r="N82" s="158">
        <f t="shared" si="63"/>
        <v>12</v>
      </c>
      <c r="O82" s="27"/>
      <c r="P82" s="27"/>
      <c r="Q82" s="27"/>
      <c r="R82" s="27" t="s">
        <v>0</v>
      </c>
      <c r="S82" s="27"/>
      <c r="T82" s="28"/>
      <c r="U82" s="29"/>
      <c r="V82" s="32">
        <v>0.25</v>
      </c>
      <c r="W82" s="318"/>
      <c r="X82" s="319"/>
      <c r="Y82" s="160">
        <f t="shared" si="49"/>
        <v>0.25</v>
      </c>
      <c r="Z82" s="159">
        <f t="shared" si="64"/>
        <v>2.5</v>
      </c>
      <c r="AA82" s="327"/>
      <c r="AB82" s="400">
        <f t="shared" si="73"/>
        <v>-30</v>
      </c>
      <c r="AC82" s="371"/>
      <c r="AD82" s="226" t="str">
        <f t="shared" si="50"/>
        <v/>
      </c>
      <c r="AE82" s="368">
        <f t="shared" si="65"/>
        <v>-27.5</v>
      </c>
      <c r="AF82" s="339"/>
      <c r="AG82" s="338"/>
      <c r="AH82" s="336"/>
      <c r="AI82" s="161">
        <f t="shared" si="66"/>
        <v>0</v>
      </c>
      <c r="AJ82" s="162">
        <f t="shared" si="51"/>
        <v>2.5</v>
      </c>
      <c r="AK82" s="163">
        <f t="shared" si="67"/>
        <v>2.5</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12</v>
      </c>
      <c r="AX82" s="165" t="str">
        <f t="shared" si="53"/>
        <v/>
      </c>
      <c r="AY82" s="193">
        <f t="shared" si="54"/>
        <v>12</v>
      </c>
      <c r="AZ82" s="183" t="str">
        <f t="shared" si="55"/>
        <v/>
      </c>
      <c r="BA82" s="173">
        <f t="shared" si="56"/>
        <v>0.25</v>
      </c>
      <c r="BB82" s="174" t="str">
        <f t="shared" si="57"/>
        <v/>
      </c>
      <c r="BC82" s="186">
        <f t="shared" ref="BC82:BC145" si="80">IF(OR(K82="x",F82="X",BA82&lt;=0),"",BA82)</f>
        <v>0.25</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641" t="s">
        <v>3492</v>
      </c>
      <c r="E83" s="16" t="s">
        <v>3549</v>
      </c>
      <c r="F83" s="17"/>
      <c r="G83" s="134">
        <v>45265</v>
      </c>
      <c r="H83" s="137">
        <v>45280</v>
      </c>
      <c r="I83" s="141"/>
      <c r="J83" s="25"/>
      <c r="K83" s="145"/>
      <c r="L83" s="28"/>
      <c r="M83" s="395">
        <v>45280</v>
      </c>
      <c r="N83" s="158">
        <f t="shared" si="63"/>
        <v>12</v>
      </c>
      <c r="O83" s="27"/>
      <c r="P83" s="27"/>
      <c r="Q83" s="27"/>
      <c r="R83" s="27" t="s">
        <v>0</v>
      </c>
      <c r="S83" s="27"/>
      <c r="T83" s="28"/>
      <c r="U83" s="29"/>
      <c r="V83" s="32">
        <v>0.25</v>
      </c>
      <c r="W83" s="318"/>
      <c r="X83" s="319"/>
      <c r="Y83" s="160">
        <f t="shared" si="49"/>
        <v>0.25</v>
      </c>
      <c r="Z83" s="159">
        <f t="shared" si="64"/>
        <v>2.5</v>
      </c>
      <c r="AA83" s="327"/>
      <c r="AB83" s="400">
        <f t="shared" si="73"/>
        <v>-30</v>
      </c>
      <c r="AC83" s="371"/>
      <c r="AD83" s="226" t="str">
        <f t="shared" si="50"/>
        <v/>
      </c>
      <c r="AE83" s="368">
        <f t="shared" si="65"/>
        <v>-27.5</v>
      </c>
      <c r="AF83" s="339"/>
      <c r="AG83" s="338"/>
      <c r="AH83" s="336"/>
      <c r="AI83" s="161">
        <f t="shared" si="66"/>
        <v>0</v>
      </c>
      <c r="AJ83" s="162">
        <f t="shared" si="51"/>
        <v>2.5</v>
      </c>
      <c r="AK83" s="163">
        <f t="shared" si="67"/>
        <v>2.5</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12</v>
      </c>
      <c r="AX83" s="165" t="str">
        <f t="shared" si="53"/>
        <v/>
      </c>
      <c r="AY83" s="193">
        <f t="shared" si="54"/>
        <v>12</v>
      </c>
      <c r="AZ83" s="183" t="str">
        <f t="shared" si="55"/>
        <v/>
      </c>
      <c r="BA83" s="173">
        <f t="shared" si="56"/>
        <v>0.25</v>
      </c>
      <c r="BB83" s="174" t="str">
        <f t="shared" si="57"/>
        <v/>
      </c>
      <c r="BC83" s="186">
        <f t="shared" si="80"/>
        <v>0.25</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641" t="s">
        <v>3493</v>
      </c>
      <c r="E84" s="16" t="s">
        <v>3549</v>
      </c>
      <c r="F84" s="17"/>
      <c r="G84" s="134">
        <v>45265</v>
      </c>
      <c r="H84" s="137">
        <v>45280</v>
      </c>
      <c r="I84" s="141"/>
      <c r="J84" s="25"/>
      <c r="K84" s="145"/>
      <c r="L84" s="28"/>
      <c r="M84" s="395">
        <v>45280</v>
      </c>
      <c r="N84" s="158">
        <f t="shared" si="63"/>
        <v>12</v>
      </c>
      <c r="O84" s="27"/>
      <c r="P84" s="27"/>
      <c r="Q84" s="27"/>
      <c r="R84" s="27" t="s">
        <v>0</v>
      </c>
      <c r="S84" s="27"/>
      <c r="T84" s="28"/>
      <c r="U84" s="29"/>
      <c r="V84" s="32">
        <v>0.25</v>
      </c>
      <c r="W84" s="318"/>
      <c r="X84" s="319"/>
      <c r="Y84" s="160">
        <f t="shared" si="49"/>
        <v>0.25</v>
      </c>
      <c r="Z84" s="159">
        <f t="shared" si="64"/>
        <v>2.5</v>
      </c>
      <c r="AA84" s="327"/>
      <c r="AB84" s="400">
        <f t="shared" si="73"/>
        <v>-30</v>
      </c>
      <c r="AC84" s="371"/>
      <c r="AD84" s="226" t="str">
        <f t="shared" si="50"/>
        <v/>
      </c>
      <c r="AE84" s="368">
        <f t="shared" si="65"/>
        <v>-27.5</v>
      </c>
      <c r="AF84" s="339"/>
      <c r="AG84" s="338"/>
      <c r="AH84" s="336"/>
      <c r="AI84" s="161">
        <f t="shared" si="66"/>
        <v>0</v>
      </c>
      <c r="AJ84" s="162">
        <f t="shared" si="51"/>
        <v>2.5</v>
      </c>
      <c r="AK84" s="163">
        <f t="shared" si="67"/>
        <v>2.5</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12</v>
      </c>
      <c r="AX84" s="165" t="str">
        <f t="shared" si="53"/>
        <v/>
      </c>
      <c r="AY84" s="193">
        <f t="shared" si="54"/>
        <v>12</v>
      </c>
      <c r="AZ84" s="183" t="str">
        <f t="shared" si="55"/>
        <v/>
      </c>
      <c r="BA84" s="173">
        <f t="shared" si="56"/>
        <v>0.25</v>
      </c>
      <c r="BB84" s="174" t="str">
        <f t="shared" si="57"/>
        <v/>
      </c>
      <c r="BC84" s="186">
        <f t="shared" si="80"/>
        <v>0.25</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641" t="s">
        <v>3494</v>
      </c>
      <c r="E85" s="18" t="s">
        <v>3549</v>
      </c>
      <c r="F85" s="17"/>
      <c r="G85" s="134">
        <v>45265</v>
      </c>
      <c r="H85" s="137">
        <v>45280</v>
      </c>
      <c r="I85" s="141"/>
      <c r="J85" s="25"/>
      <c r="K85" s="145"/>
      <c r="L85" s="28"/>
      <c r="M85" s="395">
        <v>45280</v>
      </c>
      <c r="N85" s="158">
        <f t="shared" si="63"/>
        <v>12</v>
      </c>
      <c r="O85" s="27"/>
      <c r="P85" s="27"/>
      <c r="Q85" s="27"/>
      <c r="R85" s="27" t="s">
        <v>0</v>
      </c>
      <c r="S85" s="27"/>
      <c r="T85" s="28"/>
      <c r="U85" s="29"/>
      <c r="V85" s="32">
        <v>0.25</v>
      </c>
      <c r="W85" s="318"/>
      <c r="X85" s="319"/>
      <c r="Y85" s="160">
        <f t="shared" si="49"/>
        <v>0.25</v>
      </c>
      <c r="Z85" s="159">
        <f t="shared" si="64"/>
        <v>2.5</v>
      </c>
      <c r="AA85" s="327"/>
      <c r="AB85" s="400">
        <f t="shared" si="73"/>
        <v>-30</v>
      </c>
      <c r="AC85" s="371"/>
      <c r="AD85" s="226" t="str">
        <f t="shared" si="50"/>
        <v/>
      </c>
      <c r="AE85" s="368">
        <f t="shared" si="65"/>
        <v>-27.5</v>
      </c>
      <c r="AF85" s="339"/>
      <c r="AG85" s="338"/>
      <c r="AH85" s="336"/>
      <c r="AI85" s="161">
        <f t="shared" si="66"/>
        <v>0</v>
      </c>
      <c r="AJ85" s="162">
        <f t="shared" si="51"/>
        <v>2.5</v>
      </c>
      <c r="AK85" s="163">
        <f t="shared" si="67"/>
        <v>2.5</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12</v>
      </c>
      <c r="AX85" s="165" t="str">
        <f t="shared" si="53"/>
        <v/>
      </c>
      <c r="AY85" s="193">
        <f t="shared" si="54"/>
        <v>12</v>
      </c>
      <c r="AZ85" s="183" t="str">
        <f t="shared" si="55"/>
        <v/>
      </c>
      <c r="BA85" s="173">
        <f t="shared" si="56"/>
        <v>0.25</v>
      </c>
      <c r="BB85" s="174" t="str">
        <f t="shared" si="57"/>
        <v/>
      </c>
      <c r="BC85" s="186">
        <f t="shared" si="80"/>
        <v>0.25</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642" t="s">
        <v>3495</v>
      </c>
      <c r="E86" s="16" t="s">
        <v>3549</v>
      </c>
      <c r="F86" s="17"/>
      <c r="G86" s="134">
        <v>45265</v>
      </c>
      <c r="H86" s="137">
        <v>45280</v>
      </c>
      <c r="I86" s="141"/>
      <c r="J86" s="25"/>
      <c r="K86" s="145"/>
      <c r="L86" s="28"/>
      <c r="M86" s="395">
        <v>45280</v>
      </c>
      <c r="N86" s="158">
        <f t="shared" si="63"/>
        <v>12</v>
      </c>
      <c r="O86" s="27"/>
      <c r="P86" s="27"/>
      <c r="Q86" s="27"/>
      <c r="R86" s="27" t="s">
        <v>0</v>
      </c>
      <c r="S86" s="27"/>
      <c r="T86" s="28"/>
      <c r="U86" s="29"/>
      <c r="V86" s="32">
        <v>0.25</v>
      </c>
      <c r="W86" s="318"/>
      <c r="X86" s="319"/>
      <c r="Y86" s="160">
        <f t="shared" si="49"/>
        <v>0.25</v>
      </c>
      <c r="Z86" s="159">
        <f t="shared" si="64"/>
        <v>2.5</v>
      </c>
      <c r="AA86" s="327"/>
      <c r="AB86" s="400">
        <f t="shared" si="73"/>
        <v>-30</v>
      </c>
      <c r="AC86" s="371"/>
      <c r="AD86" s="226" t="str">
        <f t="shared" si="50"/>
        <v/>
      </c>
      <c r="AE86" s="368">
        <f t="shared" si="65"/>
        <v>-27.5</v>
      </c>
      <c r="AF86" s="339"/>
      <c r="AG86" s="338"/>
      <c r="AH86" s="336"/>
      <c r="AI86" s="161">
        <f t="shared" si="66"/>
        <v>0</v>
      </c>
      <c r="AJ86" s="162">
        <f t="shared" si="51"/>
        <v>2.5</v>
      </c>
      <c r="AK86" s="163">
        <f t="shared" si="67"/>
        <v>2.5</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12</v>
      </c>
      <c r="AX86" s="165" t="str">
        <f t="shared" si="53"/>
        <v/>
      </c>
      <c r="AY86" s="193">
        <f t="shared" si="54"/>
        <v>12</v>
      </c>
      <c r="AZ86" s="183" t="str">
        <f t="shared" si="55"/>
        <v/>
      </c>
      <c r="BA86" s="173">
        <f t="shared" si="56"/>
        <v>0.25</v>
      </c>
      <c r="BB86" s="174" t="str">
        <f t="shared" si="57"/>
        <v/>
      </c>
      <c r="BC86" s="186">
        <f t="shared" si="80"/>
        <v>0.25</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641" t="s">
        <v>3496</v>
      </c>
      <c r="E87" s="16" t="s">
        <v>3549</v>
      </c>
      <c r="F87" s="17"/>
      <c r="G87" s="134">
        <v>45265</v>
      </c>
      <c r="H87" s="137">
        <v>45280</v>
      </c>
      <c r="I87" s="141"/>
      <c r="J87" s="25"/>
      <c r="K87" s="145"/>
      <c r="L87" s="28"/>
      <c r="M87" s="395">
        <v>45280</v>
      </c>
      <c r="N87" s="158">
        <f t="shared" si="63"/>
        <v>12</v>
      </c>
      <c r="O87" s="27"/>
      <c r="P87" s="27"/>
      <c r="Q87" s="27"/>
      <c r="R87" s="27" t="s">
        <v>0</v>
      </c>
      <c r="S87" s="27"/>
      <c r="T87" s="28"/>
      <c r="U87" s="29"/>
      <c r="V87" s="32">
        <v>0.25</v>
      </c>
      <c r="W87" s="318"/>
      <c r="X87" s="319"/>
      <c r="Y87" s="160">
        <f t="shared" si="49"/>
        <v>0.25</v>
      </c>
      <c r="Z87" s="159">
        <f t="shared" si="64"/>
        <v>2.5</v>
      </c>
      <c r="AA87" s="327"/>
      <c r="AB87" s="400">
        <f t="shared" si="73"/>
        <v>-30</v>
      </c>
      <c r="AC87" s="371"/>
      <c r="AD87" s="226" t="str">
        <f t="shared" si="50"/>
        <v/>
      </c>
      <c r="AE87" s="368">
        <f t="shared" si="65"/>
        <v>-27.5</v>
      </c>
      <c r="AF87" s="339"/>
      <c r="AG87" s="338"/>
      <c r="AH87" s="336"/>
      <c r="AI87" s="161">
        <f t="shared" si="66"/>
        <v>0</v>
      </c>
      <c r="AJ87" s="162">
        <f t="shared" si="51"/>
        <v>2.5</v>
      </c>
      <c r="AK87" s="163">
        <f t="shared" si="67"/>
        <v>2.5</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12</v>
      </c>
      <c r="AX87" s="165" t="str">
        <f t="shared" si="53"/>
        <v/>
      </c>
      <c r="AY87" s="193">
        <f t="shared" si="54"/>
        <v>12</v>
      </c>
      <c r="AZ87" s="183" t="str">
        <f t="shared" si="55"/>
        <v/>
      </c>
      <c r="BA87" s="173">
        <f t="shared" si="56"/>
        <v>0.25</v>
      </c>
      <c r="BB87" s="174" t="str">
        <f t="shared" si="57"/>
        <v/>
      </c>
      <c r="BC87" s="186">
        <f t="shared" si="80"/>
        <v>0.25</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641" t="s">
        <v>3497</v>
      </c>
      <c r="E88" s="16" t="s">
        <v>3549</v>
      </c>
      <c r="F88" s="17"/>
      <c r="G88" s="134">
        <v>45265</v>
      </c>
      <c r="H88" s="137">
        <v>45280</v>
      </c>
      <c r="I88" s="141"/>
      <c r="J88" s="25"/>
      <c r="K88" s="145"/>
      <c r="L88" s="28"/>
      <c r="M88" s="395">
        <v>45280</v>
      </c>
      <c r="N88" s="158">
        <f t="shared" si="63"/>
        <v>12</v>
      </c>
      <c r="O88" s="27"/>
      <c r="P88" s="27"/>
      <c r="Q88" s="27"/>
      <c r="R88" s="27" t="s">
        <v>0</v>
      </c>
      <c r="S88" s="27"/>
      <c r="T88" s="28"/>
      <c r="U88" s="29"/>
      <c r="V88" s="32">
        <v>0.25</v>
      </c>
      <c r="W88" s="318"/>
      <c r="X88" s="319"/>
      <c r="Y88" s="160">
        <f t="shared" si="49"/>
        <v>0.25</v>
      </c>
      <c r="Z88" s="159">
        <f t="shared" si="64"/>
        <v>2.5</v>
      </c>
      <c r="AA88" s="327"/>
      <c r="AB88" s="400">
        <f t="shared" si="73"/>
        <v>-30</v>
      </c>
      <c r="AC88" s="371"/>
      <c r="AD88" s="226" t="str">
        <f t="shared" si="50"/>
        <v/>
      </c>
      <c r="AE88" s="368">
        <f t="shared" si="65"/>
        <v>-27.5</v>
      </c>
      <c r="AF88" s="339"/>
      <c r="AG88" s="338"/>
      <c r="AH88" s="336"/>
      <c r="AI88" s="161">
        <f t="shared" si="66"/>
        <v>0</v>
      </c>
      <c r="AJ88" s="162">
        <f t="shared" si="51"/>
        <v>2.5</v>
      </c>
      <c r="AK88" s="163">
        <f t="shared" si="67"/>
        <v>2.5</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12</v>
      </c>
      <c r="AX88" s="165" t="str">
        <f t="shared" si="53"/>
        <v/>
      </c>
      <c r="AY88" s="193">
        <f t="shared" si="54"/>
        <v>12</v>
      </c>
      <c r="AZ88" s="183" t="str">
        <f t="shared" si="55"/>
        <v/>
      </c>
      <c r="BA88" s="173">
        <f t="shared" si="56"/>
        <v>0.25</v>
      </c>
      <c r="BB88" s="174" t="str">
        <f t="shared" si="57"/>
        <v/>
      </c>
      <c r="BC88" s="186">
        <f t="shared" si="80"/>
        <v>0.25</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37.5" x14ac:dyDescent="0.3">
      <c r="A89" s="221"/>
      <c r="B89" s="222"/>
      <c r="C89" s="214">
        <v>78</v>
      </c>
      <c r="D89" s="644" t="s">
        <v>3489</v>
      </c>
      <c r="E89" s="18" t="s">
        <v>3488</v>
      </c>
      <c r="F89" s="17"/>
      <c r="G89" s="134">
        <v>45265</v>
      </c>
      <c r="H89" s="137">
        <v>45280</v>
      </c>
      <c r="I89" s="141"/>
      <c r="J89" s="25"/>
      <c r="K89" s="145"/>
      <c r="L89" s="28"/>
      <c r="M89" s="395">
        <v>45280</v>
      </c>
      <c r="N89" s="158">
        <f t="shared" si="63"/>
        <v>12</v>
      </c>
      <c r="O89" s="27"/>
      <c r="P89" s="27"/>
      <c r="Q89" s="27"/>
      <c r="R89" s="27" t="s">
        <v>0</v>
      </c>
      <c r="S89" s="27"/>
      <c r="T89" s="28"/>
      <c r="U89" s="29"/>
      <c r="V89" s="32">
        <v>0.25</v>
      </c>
      <c r="W89" s="318"/>
      <c r="X89" s="319"/>
      <c r="Y89" s="160">
        <f t="shared" si="49"/>
        <v>0.25</v>
      </c>
      <c r="Z89" s="159">
        <f t="shared" si="64"/>
        <v>2.5</v>
      </c>
      <c r="AA89" s="327"/>
      <c r="AB89" s="400">
        <f t="shared" si="73"/>
        <v>-30</v>
      </c>
      <c r="AC89" s="371"/>
      <c r="AD89" s="226" t="str">
        <f t="shared" si="50"/>
        <v/>
      </c>
      <c r="AE89" s="368">
        <f t="shared" si="65"/>
        <v>-27.5</v>
      </c>
      <c r="AF89" s="339"/>
      <c r="AG89" s="338"/>
      <c r="AH89" s="336"/>
      <c r="AI89" s="161">
        <f t="shared" si="66"/>
        <v>0</v>
      </c>
      <c r="AJ89" s="162">
        <f t="shared" si="51"/>
        <v>2.5</v>
      </c>
      <c r="AK89" s="163">
        <f t="shared" si="67"/>
        <v>2.5</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12</v>
      </c>
      <c r="AX89" s="165" t="str">
        <f t="shared" si="53"/>
        <v/>
      </c>
      <c r="AY89" s="193">
        <f t="shared" si="54"/>
        <v>12</v>
      </c>
      <c r="AZ89" s="183" t="str">
        <f t="shared" si="55"/>
        <v/>
      </c>
      <c r="BA89" s="173">
        <f t="shared" si="56"/>
        <v>0.25</v>
      </c>
      <c r="BB89" s="174" t="str">
        <f t="shared" si="57"/>
        <v/>
      </c>
      <c r="BC89" s="186">
        <f t="shared" si="80"/>
        <v>0.25</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644" t="s">
        <v>3490</v>
      </c>
      <c r="E90" s="16" t="s">
        <v>3488</v>
      </c>
      <c r="F90" s="17"/>
      <c r="G90" s="134">
        <v>45265</v>
      </c>
      <c r="H90" s="137">
        <v>45280</v>
      </c>
      <c r="I90" s="141"/>
      <c r="J90" s="25"/>
      <c r="K90" s="145"/>
      <c r="L90" s="28"/>
      <c r="M90" s="395">
        <v>45280</v>
      </c>
      <c r="N90" s="158">
        <f t="shared" si="63"/>
        <v>12</v>
      </c>
      <c r="O90" s="27"/>
      <c r="P90" s="27"/>
      <c r="Q90" s="27"/>
      <c r="R90" s="27" t="s">
        <v>0</v>
      </c>
      <c r="S90" s="27"/>
      <c r="T90" s="28"/>
      <c r="U90" s="29"/>
      <c r="V90" s="32">
        <v>0.25</v>
      </c>
      <c r="W90" s="318"/>
      <c r="X90" s="319"/>
      <c r="Y90" s="160">
        <f t="shared" si="49"/>
        <v>0.25</v>
      </c>
      <c r="Z90" s="159">
        <f t="shared" si="64"/>
        <v>2.5</v>
      </c>
      <c r="AA90" s="327"/>
      <c r="AB90" s="400">
        <f t="shared" si="73"/>
        <v>-30</v>
      </c>
      <c r="AC90" s="371"/>
      <c r="AD90" s="226" t="str">
        <f t="shared" si="50"/>
        <v/>
      </c>
      <c r="AE90" s="368">
        <f t="shared" si="65"/>
        <v>-27.5</v>
      </c>
      <c r="AF90" s="339"/>
      <c r="AG90" s="338"/>
      <c r="AH90" s="336"/>
      <c r="AI90" s="161">
        <f t="shared" si="66"/>
        <v>0</v>
      </c>
      <c r="AJ90" s="162">
        <f t="shared" si="51"/>
        <v>2.5</v>
      </c>
      <c r="AK90" s="163">
        <f t="shared" si="67"/>
        <v>2.5</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12</v>
      </c>
      <c r="AX90" s="165" t="str">
        <f t="shared" si="53"/>
        <v/>
      </c>
      <c r="AY90" s="193">
        <f t="shared" si="54"/>
        <v>12</v>
      </c>
      <c r="AZ90" s="183" t="str">
        <f t="shared" si="55"/>
        <v/>
      </c>
      <c r="BA90" s="173">
        <f t="shared" si="56"/>
        <v>0.25</v>
      </c>
      <c r="BB90" s="174" t="str">
        <f t="shared" si="57"/>
        <v/>
      </c>
      <c r="BC90" s="186">
        <f t="shared" si="80"/>
        <v>0.25</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645" t="s">
        <v>3491</v>
      </c>
      <c r="E91" s="16" t="s">
        <v>3488</v>
      </c>
      <c r="F91" s="17"/>
      <c r="G91" s="134">
        <v>45265</v>
      </c>
      <c r="H91" s="137">
        <v>45280</v>
      </c>
      <c r="I91" s="141"/>
      <c r="J91" s="25"/>
      <c r="K91" s="145"/>
      <c r="L91" s="28"/>
      <c r="M91" s="395">
        <v>45280</v>
      </c>
      <c r="N91" s="158">
        <f t="shared" si="63"/>
        <v>12</v>
      </c>
      <c r="O91" s="27"/>
      <c r="P91" s="27"/>
      <c r="Q91" s="27"/>
      <c r="R91" s="27" t="s">
        <v>0</v>
      </c>
      <c r="S91" s="27"/>
      <c r="T91" s="28"/>
      <c r="U91" s="29"/>
      <c r="V91" s="32">
        <v>0.25</v>
      </c>
      <c r="W91" s="318"/>
      <c r="X91" s="319"/>
      <c r="Y91" s="160">
        <f t="shared" si="49"/>
        <v>0.25</v>
      </c>
      <c r="Z91" s="159">
        <f t="shared" si="64"/>
        <v>2.5</v>
      </c>
      <c r="AA91" s="327"/>
      <c r="AB91" s="400">
        <f t="shared" si="73"/>
        <v>-30</v>
      </c>
      <c r="AC91" s="371"/>
      <c r="AD91" s="226" t="str">
        <f t="shared" si="50"/>
        <v/>
      </c>
      <c r="AE91" s="368">
        <f t="shared" si="65"/>
        <v>-27.5</v>
      </c>
      <c r="AF91" s="339"/>
      <c r="AG91" s="338"/>
      <c r="AH91" s="336"/>
      <c r="AI91" s="161">
        <f t="shared" si="66"/>
        <v>0</v>
      </c>
      <c r="AJ91" s="162">
        <f t="shared" si="51"/>
        <v>2.5</v>
      </c>
      <c r="AK91" s="163">
        <f t="shared" si="67"/>
        <v>2.5</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12</v>
      </c>
      <c r="AX91" s="165" t="str">
        <f t="shared" si="53"/>
        <v/>
      </c>
      <c r="AY91" s="193">
        <f t="shared" si="54"/>
        <v>12</v>
      </c>
      <c r="AZ91" s="183" t="str">
        <f t="shared" si="55"/>
        <v/>
      </c>
      <c r="BA91" s="173">
        <f t="shared" si="56"/>
        <v>0.25</v>
      </c>
      <c r="BB91" s="174" t="str">
        <f t="shared" si="57"/>
        <v/>
      </c>
      <c r="BC91" s="186">
        <f t="shared" si="80"/>
        <v>0.25</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644" t="s">
        <v>3492</v>
      </c>
      <c r="E92" s="16" t="s">
        <v>3488</v>
      </c>
      <c r="F92" s="17"/>
      <c r="G92" s="134">
        <v>45265</v>
      </c>
      <c r="H92" s="137">
        <v>45280</v>
      </c>
      <c r="I92" s="141"/>
      <c r="J92" s="25"/>
      <c r="K92" s="145"/>
      <c r="L92" s="28"/>
      <c r="M92" s="395">
        <v>45280</v>
      </c>
      <c r="N92" s="158">
        <f t="shared" si="63"/>
        <v>12</v>
      </c>
      <c r="O92" s="27"/>
      <c r="P92" s="27"/>
      <c r="Q92" s="27"/>
      <c r="R92" s="27" t="s">
        <v>0</v>
      </c>
      <c r="S92" s="27"/>
      <c r="T92" s="28"/>
      <c r="U92" s="29"/>
      <c r="V92" s="32">
        <v>0.25</v>
      </c>
      <c r="W92" s="318"/>
      <c r="X92" s="319"/>
      <c r="Y92" s="160">
        <f t="shared" si="49"/>
        <v>0.25</v>
      </c>
      <c r="Z92" s="159">
        <f t="shared" si="64"/>
        <v>2.5</v>
      </c>
      <c r="AA92" s="327"/>
      <c r="AB92" s="400">
        <f t="shared" si="73"/>
        <v>-30</v>
      </c>
      <c r="AC92" s="371"/>
      <c r="AD92" s="226" t="str">
        <f t="shared" si="50"/>
        <v/>
      </c>
      <c r="AE92" s="368">
        <f t="shared" si="65"/>
        <v>-27.5</v>
      </c>
      <c r="AF92" s="339"/>
      <c r="AG92" s="338"/>
      <c r="AH92" s="336"/>
      <c r="AI92" s="161">
        <f t="shared" si="66"/>
        <v>0</v>
      </c>
      <c r="AJ92" s="162">
        <f t="shared" si="51"/>
        <v>2.5</v>
      </c>
      <c r="AK92" s="163">
        <f t="shared" si="67"/>
        <v>2.5</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12</v>
      </c>
      <c r="AX92" s="165" t="str">
        <f t="shared" si="53"/>
        <v/>
      </c>
      <c r="AY92" s="193">
        <f t="shared" si="54"/>
        <v>12</v>
      </c>
      <c r="AZ92" s="183" t="str">
        <f t="shared" si="55"/>
        <v/>
      </c>
      <c r="BA92" s="173">
        <f t="shared" si="56"/>
        <v>0.25</v>
      </c>
      <c r="BB92" s="174" t="str">
        <f t="shared" si="57"/>
        <v/>
      </c>
      <c r="BC92" s="186">
        <f t="shared" si="80"/>
        <v>0.25</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644" t="s">
        <v>3493</v>
      </c>
      <c r="E93" s="18" t="s">
        <v>3488</v>
      </c>
      <c r="F93" s="17"/>
      <c r="G93" s="134">
        <v>45265</v>
      </c>
      <c r="H93" s="137">
        <v>45280</v>
      </c>
      <c r="I93" s="141"/>
      <c r="J93" s="25"/>
      <c r="K93" s="145"/>
      <c r="L93" s="28"/>
      <c r="M93" s="395">
        <v>45280</v>
      </c>
      <c r="N93" s="158">
        <f t="shared" si="63"/>
        <v>12</v>
      </c>
      <c r="O93" s="27"/>
      <c r="P93" s="27"/>
      <c r="Q93" s="27"/>
      <c r="R93" s="27" t="s">
        <v>0</v>
      </c>
      <c r="S93" s="27"/>
      <c r="T93" s="28"/>
      <c r="U93" s="29"/>
      <c r="V93" s="32">
        <v>0.25</v>
      </c>
      <c r="W93" s="318"/>
      <c r="X93" s="319"/>
      <c r="Y93" s="160">
        <f t="shared" si="49"/>
        <v>0.25</v>
      </c>
      <c r="Z93" s="159">
        <f t="shared" si="64"/>
        <v>2.5</v>
      </c>
      <c r="AA93" s="327"/>
      <c r="AB93" s="400">
        <f t="shared" si="73"/>
        <v>-30</v>
      </c>
      <c r="AC93" s="371"/>
      <c r="AD93" s="226" t="str">
        <f t="shared" si="50"/>
        <v/>
      </c>
      <c r="AE93" s="368">
        <f t="shared" si="65"/>
        <v>-27.5</v>
      </c>
      <c r="AF93" s="339"/>
      <c r="AG93" s="338"/>
      <c r="AH93" s="336"/>
      <c r="AI93" s="161">
        <f t="shared" si="66"/>
        <v>0</v>
      </c>
      <c r="AJ93" s="162">
        <f t="shared" si="51"/>
        <v>2.5</v>
      </c>
      <c r="AK93" s="163">
        <f t="shared" si="67"/>
        <v>2.5</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12</v>
      </c>
      <c r="AX93" s="165" t="str">
        <f t="shared" si="53"/>
        <v/>
      </c>
      <c r="AY93" s="193">
        <f t="shared" si="54"/>
        <v>12</v>
      </c>
      <c r="AZ93" s="183" t="str">
        <f t="shared" si="55"/>
        <v/>
      </c>
      <c r="BA93" s="173">
        <f t="shared" si="56"/>
        <v>0.25</v>
      </c>
      <c r="BB93" s="174" t="str">
        <f t="shared" si="57"/>
        <v/>
      </c>
      <c r="BC93" s="186">
        <f t="shared" si="80"/>
        <v>0.25</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644" t="s">
        <v>3494</v>
      </c>
      <c r="E94" s="16" t="s">
        <v>3488</v>
      </c>
      <c r="F94" s="17"/>
      <c r="G94" s="134">
        <v>45265</v>
      </c>
      <c r="H94" s="137">
        <v>45280</v>
      </c>
      <c r="I94" s="141"/>
      <c r="J94" s="25"/>
      <c r="K94" s="145"/>
      <c r="L94" s="28"/>
      <c r="M94" s="395">
        <v>45280</v>
      </c>
      <c r="N94" s="158">
        <f t="shared" si="63"/>
        <v>12</v>
      </c>
      <c r="O94" s="27"/>
      <c r="P94" s="27"/>
      <c r="Q94" s="27"/>
      <c r="R94" s="27" t="s">
        <v>0</v>
      </c>
      <c r="S94" s="27"/>
      <c r="T94" s="28"/>
      <c r="U94" s="29"/>
      <c r="V94" s="32">
        <v>0.25</v>
      </c>
      <c r="W94" s="318"/>
      <c r="X94" s="319"/>
      <c r="Y94" s="160">
        <f t="shared" si="49"/>
        <v>0.25</v>
      </c>
      <c r="Z94" s="159">
        <f t="shared" si="64"/>
        <v>2.5</v>
      </c>
      <c r="AA94" s="327"/>
      <c r="AB94" s="400">
        <f t="shared" si="73"/>
        <v>-30</v>
      </c>
      <c r="AC94" s="371"/>
      <c r="AD94" s="226" t="str">
        <f t="shared" si="50"/>
        <v/>
      </c>
      <c r="AE94" s="368">
        <f t="shared" si="65"/>
        <v>-27.5</v>
      </c>
      <c r="AF94" s="339"/>
      <c r="AG94" s="338"/>
      <c r="AH94" s="336"/>
      <c r="AI94" s="161">
        <f t="shared" si="66"/>
        <v>0</v>
      </c>
      <c r="AJ94" s="162">
        <f t="shared" si="51"/>
        <v>2.5</v>
      </c>
      <c r="AK94" s="163">
        <f t="shared" si="67"/>
        <v>2.5</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12</v>
      </c>
      <c r="AX94" s="165" t="str">
        <f t="shared" si="53"/>
        <v/>
      </c>
      <c r="AY94" s="193">
        <f t="shared" si="54"/>
        <v>12</v>
      </c>
      <c r="AZ94" s="183" t="str">
        <f t="shared" si="55"/>
        <v/>
      </c>
      <c r="BA94" s="173">
        <f t="shared" si="56"/>
        <v>0.25</v>
      </c>
      <c r="BB94" s="174" t="str">
        <f t="shared" si="57"/>
        <v/>
      </c>
      <c r="BC94" s="186">
        <f t="shared" si="80"/>
        <v>0.25</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645" t="s">
        <v>3495</v>
      </c>
      <c r="E95" s="16" t="s">
        <v>3488</v>
      </c>
      <c r="F95" s="17"/>
      <c r="G95" s="134">
        <v>45265</v>
      </c>
      <c r="H95" s="137">
        <v>45280</v>
      </c>
      <c r="I95" s="141"/>
      <c r="J95" s="25"/>
      <c r="K95" s="145"/>
      <c r="L95" s="28"/>
      <c r="M95" s="395">
        <v>45280</v>
      </c>
      <c r="N95" s="158">
        <f t="shared" si="63"/>
        <v>12</v>
      </c>
      <c r="O95" s="27"/>
      <c r="P95" s="27"/>
      <c r="Q95" s="27"/>
      <c r="R95" s="27" t="s">
        <v>0</v>
      </c>
      <c r="S95" s="27"/>
      <c r="T95" s="28"/>
      <c r="U95" s="29"/>
      <c r="V95" s="32">
        <v>0.25</v>
      </c>
      <c r="W95" s="318"/>
      <c r="X95" s="319"/>
      <c r="Y95" s="160">
        <f t="shared" si="49"/>
        <v>0.25</v>
      </c>
      <c r="Z95" s="159">
        <f t="shared" si="64"/>
        <v>2.5</v>
      </c>
      <c r="AA95" s="327"/>
      <c r="AB95" s="400">
        <f t="shared" si="73"/>
        <v>-30</v>
      </c>
      <c r="AC95" s="371"/>
      <c r="AD95" s="226" t="str">
        <f t="shared" si="50"/>
        <v/>
      </c>
      <c r="AE95" s="368">
        <f t="shared" si="65"/>
        <v>-27.5</v>
      </c>
      <c r="AF95" s="339"/>
      <c r="AG95" s="338"/>
      <c r="AH95" s="336"/>
      <c r="AI95" s="161">
        <f t="shared" si="66"/>
        <v>0</v>
      </c>
      <c r="AJ95" s="162">
        <f t="shared" si="51"/>
        <v>2.5</v>
      </c>
      <c r="AK95" s="163">
        <f t="shared" si="67"/>
        <v>2.5</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12</v>
      </c>
      <c r="AX95" s="165" t="str">
        <f t="shared" si="53"/>
        <v/>
      </c>
      <c r="AY95" s="193">
        <f t="shared" si="54"/>
        <v>12</v>
      </c>
      <c r="AZ95" s="183" t="str">
        <f t="shared" si="55"/>
        <v/>
      </c>
      <c r="BA95" s="173">
        <f t="shared" si="56"/>
        <v>0.25</v>
      </c>
      <c r="BB95" s="174" t="str">
        <f t="shared" si="57"/>
        <v/>
      </c>
      <c r="BC95" s="186">
        <f t="shared" si="80"/>
        <v>0.25</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644" t="s">
        <v>3496</v>
      </c>
      <c r="E96" s="16" t="s">
        <v>3488</v>
      </c>
      <c r="F96" s="17"/>
      <c r="G96" s="134">
        <v>45265</v>
      </c>
      <c r="H96" s="137">
        <v>45280</v>
      </c>
      <c r="I96" s="141"/>
      <c r="J96" s="25"/>
      <c r="K96" s="145"/>
      <c r="L96" s="28"/>
      <c r="M96" s="395">
        <v>45280</v>
      </c>
      <c r="N96" s="158">
        <f t="shared" si="63"/>
        <v>12</v>
      </c>
      <c r="O96" s="27"/>
      <c r="P96" s="27"/>
      <c r="Q96" s="27"/>
      <c r="R96" s="27" t="s">
        <v>0</v>
      </c>
      <c r="S96" s="27"/>
      <c r="T96" s="28"/>
      <c r="U96" s="29"/>
      <c r="V96" s="32">
        <v>0.25</v>
      </c>
      <c r="W96" s="318"/>
      <c r="X96" s="319"/>
      <c r="Y96" s="160">
        <f t="shared" si="49"/>
        <v>0.25</v>
      </c>
      <c r="Z96" s="159">
        <f t="shared" si="64"/>
        <v>2.5</v>
      </c>
      <c r="AA96" s="327"/>
      <c r="AB96" s="400">
        <f t="shared" si="73"/>
        <v>-30</v>
      </c>
      <c r="AC96" s="371"/>
      <c r="AD96" s="226" t="str">
        <f t="shared" si="50"/>
        <v/>
      </c>
      <c r="AE96" s="368">
        <f t="shared" si="65"/>
        <v>-27.5</v>
      </c>
      <c r="AF96" s="339"/>
      <c r="AG96" s="338"/>
      <c r="AH96" s="336"/>
      <c r="AI96" s="161">
        <f t="shared" si="66"/>
        <v>0</v>
      </c>
      <c r="AJ96" s="162">
        <f t="shared" si="51"/>
        <v>2.5</v>
      </c>
      <c r="AK96" s="163">
        <f t="shared" si="67"/>
        <v>2.5</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12</v>
      </c>
      <c r="AX96" s="165" t="str">
        <f t="shared" si="53"/>
        <v/>
      </c>
      <c r="AY96" s="193">
        <f t="shared" si="54"/>
        <v>12</v>
      </c>
      <c r="AZ96" s="183" t="str">
        <f t="shared" si="55"/>
        <v/>
      </c>
      <c r="BA96" s="173">
        <f t="shared" si="56"/>
        <v>0.25</v>
      </c>
      <c r="BB96" s="174" t="str">
        <f t="shared" si="57"/>
        <v/>
      </c>
      <c r="BC96" s="186">
        <f t="shared" si="80"/>
        <v>0.25</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644" t="s">
        <v>3497</v>
      </c>
      <c r="E97" s="18" t="s">
        <v>3488</v>
      </c>
      <c r="F97" s="17"/>
      <c r="G97" s="134">
        <v>45265</v>
      </c>
      <c r="H97" s="137">
        <v>45280</v>
      </c>
      <c r="I97" s="141"/>
      <c r="J97" s="25"/>
      <c r="K97" s="145"/>
      <c r="L97" s="28"/>
      <c r="M97" s="395">
        <v>45280</v>
      </c>
      <c r="N97" s="158">
        <f t="shared" si="63"/>
        <v>12</v>
      </c>
      <c r="O97" s="27"/>
      <c r="P97" s="27"/>
      <c r="Q97" s="27"/>
      <c r="R97" s="27" t="s">
        <v>0</v>
      </c>
      <c r="S97" s="27"/>
      <c r="T97" s="28"/>
      <c r="U97" s="29"/>
      <c r="V97" s="32">
        <v>0.25</v>
      </c>
      <c r="W97" s="318"/>
      <c r="X97" s="319"/>
      <c r="Y97" s="160">
        <f t="shared" si="49"/>
        <v>0.25</v>
      </c>
      <c r="Z97" s="159">
        <f t="shared" si="64"/>
        <v>2.5</v>
      </c>
      <c r="AA97" s="327"/>
      <c r="AB97" s="400">
        <f t="shared" si="73"/>
        <v>-30</v>
      </c>
      <c r="AC97" s="371"/>
      <c r="AD97" s="226" t="str">
        <f t="shared" si="50"/>
        <v/>
      </c>
      <c r="AE97" s="368">
        <f t="shared" si="65"/>
        <v>-27.5</v>
      </c>
      <c r="AF97" s="339"/>
      <c r="AG97" s="338"/>
      <c r="AH97" s="336"/>
      <c r="AI97" s="161">
        <f t="shared" si="66"/>
        <v>0</v>
      </c>
      <c r="AJ97" s="162">
        <f t="shared" si="51"/>
        <v>2.5</v>
      </c>
      <c r="AK97" s="163">
        <f t="shared" si="67"/>
        <v>2.5</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12</v>
      </c>
      <c r="AX97" s="165" t="str">
        <f t="shared" si="53"/>
        <v/>
      </c>
      <c r="AY97" s="193">
        <f t="shared" si="54"/>
        <v>12</v>
      </c>
      <c r="AZ97" s="183" t="str">
        <f t="shared" si="55"/>
        <v/>
      </c>
      <c r="BA97" s="173">
        <f t="shared" si="56"/>
        <v>0.25</v>
      </c>
      <c r="BB97" s="174" t="str">
        <f t="shared" si="57"/>
        <v/>
      </c>
      <c r="BC97" s="186">
        <f t="shared" si="80"/>
        <v>0.25</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56.25" x14ac:dyDescent="0.3">
      <c r="A98" s="221"/>
      <c r="B98" s="222"/>
      <c r="C98" s="214">
        <v>87</v>
      </c>
      <c r="D98" s="638" t="s">
        <v>3498</v>
      </c>
      <c r="E98" s="16" t="s">
        <v>3487</v>
      </c>
      <c r="F98" s="17"/>
      <c r="G98" s="134">
        <v>45266</v>
      </c>
      <c r="H98" s="137">
        <v>45280</v>
      </c>
      <c r="I98" s="143" t="s">
        <v>0</v>
      </c>
      <c r="J98" s="80"/>
      <c r="K98" s="147"/>
      <c r="L98" s="30"/>
      <c r="M98" s="395">
        <v>45280</v>
      </c>
      <c r="N98" s="158">
        <f t="shared" si="63"/>
        <v>11</v>
      </c>
      <c r="O98" s="27"/>
      <c r="P98" s="27"/>
      <c r="Q98" s="27"/>
      <c r="R98" s="27" t="s">
        <v>0</v>
      </c>
      <c r="S98" s="27"/>
      <c r="T98" s="28"/>
      <c r="U98" s="29"/>
      <c r="V98" s="32">
        <v>0.25</v>
      </c>
      <c r="W98" s="318">
        <v>0.25</v>
      </c>
      <c r="X98" s="319"/>
      <c r="Y98" s="160">
        <f t="shared" si="49"/>
        <v>0.5</v>
      </c>
      <c r="Z98" s="159">
        <f t="shared" si="64"/>
        <v>7.5</v>
      </c>
      <c r="AA98" s="327"/>
      <c r="AB98" s="400">
        <f t="shared" si="73"/>
        <v>-30</v>
      </c>
      <c r="AC98" s="371"/>
      <c r="AD98" s="226" t="str">
        <f t="shared" si="50"/>
        <v/>
      </c>
      <c r="AE98" s="368">
        <f t="shared" si="65"/>
        <v>-22.5</v>
      </c>
      <c r="AF98" s="339"/>
      <c r="AG98" s="338"/>
      <c r="AH98" s="336"/>
      <c r="AI98" s="161">
        <f t="shared" si="66"/>
        <v>0</v>
      </c>
      <c r="AJ98" s="162">
        <f t="shared" si="51"/>
        <v>7.5</v>
      </c>
      <c r="AK98" s="163">
        <f t="shared" si="67"/>
        <v>7.5</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11</v>
      </c>
      <c r="AX98" s="165" t="str">
        <f t="shared" si="53"/>
        <v/>
      </c>
      <c r="AY98" s="193">
        <f t="shared" si="54"/>
        <v>11</v>
      </c>
      <c r="AZ98" s="183" t="str">
        <f t="shared" si="55"/>
        <v/>
      </c>
      <c r="BA98" s="173">
        <f t="shared" si="56"/>
        <v>0.25</v>
      </c>
      <c r="BB98" s="174" t="str">
        <f t="shared" si="57"/>
        <v/>
      </c>
      <c r="BC98" s="186">
        <f t="shared" si="80"/>
        <v>0.25</v>
      </c>
      <c r="BD98" s="174" t="str">
        <f t="shared" si="58"/>
        <v/>
      </c>
      <c r="BE98" s="201">
        <f t="shared" si="59"/>
        <v>0.25</v>
      </c>
      <c r="BF98" s="174" t="str">
        <f t="shared" si="60"/>
        <v/>
      </c>
      <c r="BG98" s="186">
        <f t="shared" si="61"/>
        <v>0.25</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56.25" x14ac:dyDescent="0.3">
      <c r="A99" s="221"/>
      <c r="B99" s="222"/>
      <c r="C99" s="214">
        <v>88</v>
      </c>
      <c r="D99" s="641" t="s">
        <v>3498</v>
      </c>
      <c r="E99" s="16" t="s">
        <v>3549</v>
      </c>
      <c r="F99" s="17"/>
      <c r="G99" s="134">
        <v>45266</v>
      </c>
      <c r="H99" s="135">
        <v>45280</v>
      </c>
      <c r="I99" s="141" t="s">
        <v>0</v>
      </c>
      <c r="J99" s="25"/>
      <c r="K99" s="145"/>
      <c r="L99" s="28"/>
      <c r="M99" s="395">
        <v>45280</v>
      </c>
      <c r="N99" s="158">
        <f t="shared" si="63"/>
        <v>11</v>
      </c>
      <c r="O99" s="27"/>
      <c r="P99" s="27"/>
      <c r="Q99" s="27"/>
      <c r="R99" s="27" t="s">
        <v>0</v>
      </c>
      <c r="S99" s="27"/>
      <c r="T99" s="28"/>
      <c r="U99" s="29"/>
      <c r="V99" s="32">
        <v>0.25</v>
      </c>
      <c r="W99" s="318">
        <v>0.25</v>
      </c>
      <c r="X99" s="319"/>
      <c r="Y99" s="160">
        <f t="shared" si="49"/>
        <v>0.5</v>
      </c>
      <c r="Z99" s="159">
        <f t="shared" si="64"/>
        <v>7.5</v>
      </c>
      <c r="AA99" s="327"/>
      <c r="AB99" s="400">
        <f t="shared" si="73"/>
        <v>-30</v>
      </c>
      <c r="AC99" s="371"/>
      <c r="AD99" s="226" t="str">
        <f t="shared" si="50"/>
        <v/>
      </c>
      <c r="AE99" s="368">
        <f t="shared" si="65"/>
        <v>-22.5</v>
      </c>
      <c r="AF99" s="339"/>
      <c r="AG99" s="338"/>
      <c r="AH99" s="336"/>
      <c r="AI99" s="161">
        <f t="shared" si="66"/>
        <v>0</v>
      </c>
      <c r="AJ99" s="162">
        <f t="shared" si="51"/>
        <v>7.5</v>
      </c>
      <c r="AK99" s="163">
        <f t="shared" si="67"/>
        <v>7.5</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11</v>
      </c>
      <c r="AX99" s="165" t="str">
        <f t="shared" si="53"/>
        <v/>
      </c>
      <c r="AY99" s="193">
        <f t="shared" si="54"/>
        <v>11</v>
      </c>
      <c r="AZ99" s="183" t="str">
        <f t="shared" si="55"/>
        <v/>
      </c>
      <c r="BA99" s="173">
        <f t="shared" si="56"/>
        <v>0.25</v>
      </c>
      <c r="BB99" s="174" t="str">
        <f t="shared" si="57"/>
        <v/>
      </c>
      <c r="BC99" s="186">
        <f t="shared" si="80"/>
        <v>0.25</v>
      </c>
      <c r="BD99" s="174" t="str">
        <f t="shared" si="58"/>
        <v/>
      </c>
      <c r="BE99" s="201">
        <f t="shared" si="59"/>
        <v>0.25</v>
      </c>
      <c r="BF99" s="174" t="str">
        <f t="shared" si="60"/>
        <v/>
      </c>
      <c r="BG99" s="186">
        <f t="shared" si="61"/>
        <v>0.25</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56.25" x14ac:dyDescent="0.3">
      <c r="A100" s="221"/>
      <c r="B100" s="222"/>
      <c r="C100" s="213">
        <v>89</v>
      </c>
      <c r="D100" s="644" t="s">
        <v>3498</v>
      </c>
      <c r="E100" s="16" t="s">
        <v>3488</v>
      </c>
      <c r="F100" s="17"/>
      <c r="G100" s="134">
        <v>45266</v>
      </c>
      <c r="H100" s="135">
        <v>45280</v>
      </c>
      <c r="I100" s="141" t="s">
        <v>0</v>
      </c>
      <c r="J100" s="25"/>
      <c r="K100" s="145"/>
      <c r="L100" s="28"/>
      <c r="M100" s="395">
        <v>45280</v>
      </c>
      <c r="N100" s="158">
        <f t="shared" si="63"/>
        <v>11</v>
      </c>
      <c r="O100" s="27"/>
      <c r="P100" s="27"/>
      <c r="Q100" s="27"/>
      <c r="R100" s="27" t="s">
        <v>0</v>
      </c>
      <c r="S100" s="27"/>
      <c r="T100" s="28"/>
      <c r="U100" s="29"/>
      <c r="V100" s="32">
        <v>0.25</v>
      </c>
      <c r="W100" s="318">
        <v>0.25</v>
      </c>
      <c r="X100" s="319"/>
      <c r="Y100" s="160">
        <f t="shared" si="49"/>
        <v>0.5</v>
      </c>
      <c r="Z100" s="159">
        <f t="shared" si="64"/>
        <v>7.5</v>
      </c>
      <c r="AA100" s="327"/>
      <c r="AB100" s="400">
        <f t="shared" si="73"/>
        <v>-30</v>
      </c>
      <c r="AC100" s="371"/>
      <c r="AD100" s="226" t="str">
        <f t="shared" si="50"/>
        <v/>
      </c>
      <c r="AE100" s="368">
        <f t="shared" si="65"/>
        <v>-22.5</v>
      </c>
      <c r="AF100" s="339"/>
      <c r="AG100" s="338"/>
      <c r="AH100" s="336"/>
      <c r="AI100" s="161">
        <f t="shared" si="66"/>
        <v>0</v>
      </c>
      <c r="AJ100" s="162">
        <f t="shared" si="51"/>
        <v>7.5</v>
      </c>
      <c r="AK100" s="163">
        <f t="shared" si="67"/>
        <v>7.5</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11</v>
      </c>
      <c r="AX100" s="165" t="str">
        <f t="shared" si="53"/>
        <v/>
      </c>
      <c r="AY100" s="193">
        <f t="shared" si="54"/>
        <v>11</v>
      </c>
      <c r="AZ100" s="183" t="str">
        <f t="shared" si="55"/>
        <v/>
      </c>
      <c r="BA100" s="173">
        <f t="shared" si="56"/>
        <v>0.25</v>
      </c>
      <c r="BB100" s="174" t="str">
        <f t="shared" si="57"/>
        <v/>
      </c>
      <c r="BC100" s="186">
        <f t="shared" si="80"/>
        <v>0.25</v>
      </c>
      <c r="BD100" s="174" t="str">
        <f t="shared" si="58"/>
        <v/>
      </c>
      <c r="BE100" s="201">
        <f t="shared" si="59"/>
        <v>0.25</v>
      </c>
      <c r="BF100" s="174" t="str">
        <f t="shared" si="60"/>
        <v/>
      </c>
      <c r="BG100" s="186">
        <f t="shared" si="61"/>
        <v>0.25</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42.75" customHeight="1" x14ac:dyDescent="0.3">
      <c r="A101" s="221"/>
      <c r="B101" s="222"/>
      <c r="C101" s="214">
        <v>90</v>
      </c>
      <c r="D101" s="639" t="s">
        <v>3499</v>
      </c>
      <c r="E101" s="18" t="s">
        <v>3487</v>
      </c>
      <c r="F101" s="17"/>
      <c r="G101" s="134">
        <v>45266</v>
      </c>
      <c r="H101" s="135">
        <v>45280</v>
      </c>
      <c r="I101" s="141" t="s">
        <v>0</v>
      </c>
      <c r="J101" s="25"/>
      <c r="K101" s="145"/>
      <c r="L101" s="28"/>
      <c r="M101" s="395">
        <v>45280</v>
      </c>
      <c r="N101" s="158">
        <f t="shared" si="63"/>
        <v>11</v>
      </c>
      <c r="O101" s="27"/>
      <c r="P101" s="27"/>
      <c r="Q101" s="27"/>
      <c r="R101" s="27" t="s">
        <v>0</v>
      </c>
      <c r="S101" s="27"/>
      <c r="T101" s="28"/>
      <c r="U101" s="29"/>
      <c r="V101" s="32">
        <v>0.25</v>
      </c>
      <c r="W101" s="318"/>
      <c r="X101" s="319"/>
      <c r="Y101" s="160">
        <f t="shared" si="49"/>
        <v>0.25</v>
      </c>
      <c r="Z101" s="159">
        <f t="shared" si="64"/>
        <v>2.5</v>
      </c>
      <c r="AA101" s="327"/>
      <c r="AB101" s="400">
        <f t="shared" si="73"/>
        <v>-30</v>
      </c>
      <c r="AC101" s="371"/>
      <c r="AD101" s="226" t="str">
        <f t="shared" si="50"/>
        <v/>
      </c>
      <c r="AE101" s="368">
        <f t="shared" si="65"/>
        <v>-27.5</v>
      </c>
      <c r="AF101" s="339"/>
      <c r="AG101" s="338"/>
      <c r="AH101" s="336"/>
      <c r="AI101" s="161">
        <f t="shared" si="66"/>
        <v>0</v>
      </c>
      <c r="AJ101" s="162">
        <f t="shared" si="51"/>
        <v>2.5</v>
      </c>
      <c r="AK101" s="163">
        <f t="shared" si="67"/>
        <v>2.5</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11</v>
      </c>
      <c r="AX101" s="165" t="str">
        <f t="shared" si="53"/>
        <v/>
      </c>
      <c r="AY101" s="193">
        <f t="shared" si="54"/>
        <v>11</v>
      </c>
      <c r="AZ101" s="183" t="str">
        <f t="shared" si="55"/>
        <v/>
      </c>
      <c r="BA101" s="173">
        <f t="shared" si="56"/>
        <v>0.25</v>
      </c>
      <c r="BB101" s="174" t="str">
        <f t="shared" si="57"/>
        <v/>
      </c>
      <c r="BC101" s="186">
        <f t="shared" si="80"/>
        <v>0.25</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42" customHeight="1" x14ac:dyDescent="0.3">
      <c r="A102" s="221"/>
      <c r="B102" s="222"/>
      <c r="C102" s="213">
        <v>91</v>
      </c>
      <c r="D102" s="642" t="s">
        <v>3499</v>
      </c>
      <c r="E102" s="16" t="s">
        <v>3549</v>
      </c>
      <c r="F102" s="17"/>
      <c r="G102" s="134">
        <v>45266</v>
      </c>
      <c r="H102" s="135">
        <v>45280</v>
      </c>
      <c r="I102" s="141" t="s">
        <v>0</v>
      </c>
      <c r="J102" s="25"/>
      <c r="K102" s="145"/>
      <c r="L102" s="28"/>
      <c r="M102" s="395">
        <v>45280</v>
      </c>
      <c r="N102" s="158">
        <f t="shared" si="63"/>
        <v>11</v>
      </c>
      <c r="O102" s="27"/>
      <c r="P102" s="27"/>
      <c r="Q102" s="27"/>
      <c r="R102" s="27" t="s">
        <v>0</v>
      </c>
      <c r="S102" s="27"/>
      <c r="T102" s="28"/>
      <c r="U102" s="29"/>
      <c r="V102" s="32">
        <v>0.25</v>
      </c>
      <c r="W102" s="318"/>
      <c r="X102" s="319"/>
      <c r="Y102" s="160">
        <f t="shared" si="49"/>
        <v>0.25</v>
      </c>
      <c r="Z102" s="159">
        <f t="shared" si="64"/>
        <v>2.5</v>
      </c>
      <c r="AA102" s="327"/>
      <c r="AB102" s="400">
        <f t="shared" si="73"/>
        <v>-30</v>
      </c>
      <c r="AC102" s="371"/>
      <c r="AD102" s="226" t="str">
        <f t="shared" si="50"/>
        <v/>
      </c>
      <c r="AE102" s="368">
        <f t="shared" si="65"/>
        <v>-27.5</v>
      </c>
      <c r="AF102" s="339"/>
      <c r="AG102" s="338"/>
      <c r="AH102" s="336"/>
      <c r="AI102" s="161">
        <f t="shared" si="66"/>
        <v>0</v>
      </c>
      <c r="AJ102" s="162">
        <f t="shared" si="51"/>
        <v>2.5</v>
      </c>
      <c r="AK102" s="163">
        <f t="shared" si="67"/>
        <v>2.5</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f t="shared" si="52"/>
        <v>11</v>
      </c>
      <c r="AX102" s="165" t="str">
        <f t="shared" si="53"/>
        <v/>
      </c>
      <c r="AY102" s="193">
        <f t="shared" si="54"/>
        <v>11</v>
      </c>
      <c r="AZ102" s="183" t="str">
        <f t="shared" si="55"/>
        <v/>
      </c>
      <c r="BA102" s="173">
        <f t="shared" si="56"/>
        <v>0.25</v>
      </c>
      <c r="BB102" s="174" t="str">
        <f t="shared" si="57"/>
        <v/>
      </c>
      <c r="BC102" s="186">
        <f t="shared" si="80"/>
        <v>0.25</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38.25" customHeight="1" x14ac:dyDescent="0.3">
      <c r="A103" s="221"/>
      <c r="B103" s="222"/>
      <c r="C103" s="214">
        <v>92</v>
      </c>
      <c r="D103" s="645" t="s">
        <v>3499</v>
      </c>
      <c r="E103" s="16" t="s">
        <v>3488</v>
      </c>
      <c r="F103" s="17"/>
      <c r="G103" s="134">
        <v>45266</v>
      </c>
      <c r="H103" s="135">
        <v>45280</v>
      </c>
      <c r="I103" s="141" t="s">
        <v>0</v>
      </c>
      <c r="J103" s="25"/>
      <c r="K103" s="145"/>
      <c r="L103" s="28"/>
      <c r="M103" s="395">
        <v>45280</v>
      </c>
      <c r="N103" s="158">
        <f t="shared" si="63"/>
        <v>11</v>
      </c>
      <c r="O103" s="27"/>
      <c r="P103" s="27"/>
      <c r="Q103" s="27"/>
      <c r="R103" s="27" t="s">
        <v>0</v>
      </c>
      <c r="S103" s="27"/>
      <c r="T103" s="28"/>
      <c r="U103" s="29"/>
      <c r="V103" s="32">
        <v>0.25</v>
      </c>
      <c r="W103" s="318"/>
      <c r="X103" s="319"/>
      <c r="Y103" s="160">
        <f t="shared" si="49"/>
        <v>0.25</v>
      </c>
      <c r="Z103" s="159">
        <f t="shared" si="64"/>
        <v>2.5</v>
      </c>
      <c r="AA103" s="327"/>
      <c r="AB103" s="400">
        <f t="shared" si="73"/>
        <v>-30</v>
      </c>
      <c r="AC103" s="371"/>
      <c r="AD103" s="226" t="str">
        <f t="shared" si="50"/>
        <v/>
      </c>
      <c r="AE103" s="368">
        <f t="shared" si="65"/>
        <v>-27.5</v>
      </c>
      <c r="AF103" s="339"/>
      <c r="AG103" s="338"/>
      <c r="AH103" s="336"/>
      <c r="AI103" s="161">
        <f t="shared" si="66"/>
        <v>0</v>
      </c>
      <c r="AJ103" s="162">
        <f t="shared" si="51"/>
        <v>2.5</v>
      </c>
      <c r="AK103" s="163">
        <f t="shared" si="67"/>
        <v>2.5</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11</v>
      </c>
      <c r="AX103" s="165" t="str">
        <f t="shared" si="53"/>
        <v/>
      </c>
      <c r="AY103" s="193">
        <f t="shared" si="54"/>
        <v>11</v>
      </c>
      <c r="AZ103" s="183" t="str">
        <f t="shared" si="55"/>
        <v/>
      </c>
      <c r="BA103" s="173">
        <f t="shared" si="56"/>
        <v>0.25</v>
      </c>
      <c r="BB103" s="174" t="str">
        <f t="shared" si="57"/>
        <v/>
      </c>
      <c r="BC103" s="186">
        <f t="shared" si="80"/>
        <v>0.25</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42.75" customHeight="1" x14ac:dyDescent="0.3">
      <c r="A104" s="221"/>
      <c r="B104" s="222"/>
      <c r="C104" s="214">
        <v>93</v>
      </c>
      <c r="D104" s="638" t="s">
        <v>3500</v>
      </c>
      <c r="E104" s="16" t="s">
        <v>3487</v>
      </c>
      <c r="F104" s="17"/>
      <c r="G104" s="134">
        <v>45267</v>
      </c>
      <c r="H104" s="135">
        <v>45280</v>
      </c>
      <c r="I104" s="141" t="s">
        <v>0</v>
      </c>
      <c r="J104" s="25"/>
      <c r="K104" s="145"/>
      <c r="L104" s="28"/>
      <c r="M104" s="395">
        <v>45280</v>
      </c>
      <c r="N104" s="158">
        <f t="shared" si="63"/>
        <v>10</v>
      </c>
      <c r="O104" s="27"/>
      <c r="P104" s="27"/>
      <c r="Q104" s="27"/>
      <c r="R104" s="27" t="s">
        <v>0</v>
      </c>
      <c r="S104" s="27"/>
      <c r="T104" s="28"/>
      <c r="U104" s="29"/>
      <c r="V104" s="32">
        <v>0.25</v>
      </c>
      <c r="W104" s="318"/>
      <c r="X104" s="319"/>
      <c r="Y104" s="160">
        <f t="shared" si="49"/>
        <v>0.25</v>
      </c>
      <c r="Z104" s="159">
        <f t="shared" si="64"/>
        <v>2.5</v>
      </c>
      <c r="AA104" s="327"/>
      <c r="AB104" s="400">
        <f t="shared" si="73"/>
        <v>-30</v>
      </c>
      <c r="AC104" s="371"/>
      <c r="AD104" s="226" t="str">
        <f t="shared" si="50"/>
        <v/>
      </c>
      <c r="AE104" s="368">
        <f t="shared" si="65"/>
        <v>-27.5</v>
      </c>
      <c r="AF104" s="339"/>
      <c r="AG104" s="338"/>
      <c r="AH104" s="336"/>
      <c r="AI104" s="161">
        <f t="shared" si="66"/>
        <v>0</v>
      </c>
      <c r="AJ104" s="162">
        <f t="shared" si="51"/>
        <v>2.5</v>
      </c>
      <c r="AK104" s="163">
        <f t="shared" si="67"/>
        <v>2.5</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10</v>
      </c>
      <c r="AX104" s="165" t="str">
        <f t="shared" si="53"/>
        <v/>
      </c>
      <c r="AY104" s="193">
        <f t="shared" si="54"/>
        <v>10</v>
      </c>
      <c r="AZ104" s="183" t="str">
        <f t="shared" si="55"/>
        <v/>
      </c>
      <c r="BA104" s="173">
        <f t="shared" si="56"/>
        <v>0.25</v>
      </c>
      <c r="BB104" s="174" t="str">
        <f t="shared" si="57"/>
        <v/>
      </c>
      <c r="BC104" s="186">
        <f t="shared" si="80"/>
        <v>0.25</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40.5" customHeight="1" x14ac:dyDescent="0.3">
      <c r="A105" s="221"/>
      <c r="B105" s="222"/>
      <c r="C105" s="213">
        <v>94</v>
      </c>
      <c r="D105" s="641" t="s">
        <v>3500</v>
      </c>
      <c r="E105" s="18" t="s">
        <v>3549</v>
      </c>
      <c r="F105" s="17"/>
      <c r="G105" s="134">
        <v>45267</v>
      </c>
      <c r="H105" s="135">
        <v>45280</v>
      </c>
      <c r="I105" s="141" t="s">
        <v>0</v>
      </c>
      <c r="J105" s="25"/>
      <c r="K105" s="145"/>
      <c r="L105" s="28"/>
      <c r="M105" s="395">
        <v>45280</v>
      </c>
      <c r="N105" s="158">
        <f t="shared" si="63"/>
        <v>10</v>
      </c>
      <c r="O105" s="27"/>
      <c r="P105" s="27"/>
      <c r="Q105" s="27"/>
      <c r="R105" s="27" t="s">
        <v>0</v>
      </c>
      <c r="S105" s="27"/>
      <c r="T105" s="28"/>
      <c r="U105" s="29"/>
      <c r="V105" s="32">
        <v>0.25</v>
      </c>
      <c r="W105" s="318"/>
      <c r="X105" s="319"/>
      <c r="Y105" s="160">
        <f t="shared" si="49"/>
        <v>0.25</v>
      </c>
      <c r="Z105" s="159">
        <f t="shared" si="64"/>
        <v>2.5</v>
      </c>
      <c r="AA105" s="327"/>
      <c r="AB105" s="400">
        <f t="shared" si="73"/>
        <v>-30</v>
      </c>
      <c r="AC105" s="371"/>
      <c r="AD105" s="226" t="str">
        <f t="shared" si="50"/>
        <v/>
      </c>
      <c r="AE105" s="368">
        <f t="shared" si="65"/>
        <v>-27.5</v>
      </c>
      <c r="AF105" s="339"/>
      <c r="AG105" s="338"/>
      <c r="AH105" s="336"/>
      <c r="AI105" s="161">
        <f t="shared" si="66"/>
        <v>0</v>
      </c>
      <c r="AJ105" s="162">
        <f t="shared" si="51"/>
        <v>2.5</v>
      </c>
      <c r="AK105" s="163">
        <f t="shared" si="67"/>
        <v>2.5</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10</v>
      </c>
      <c r="AX105" s="165" t="str">
        <f t="shared" si="53"/>
        <v/>
      </c>
      <c r="AY105" s="193">
        <f t="shared" si="54"/>
        <v>10</v>
      </c>
      <c r="AZ105" s="183" t="str">
        <f t="shared" si="55"/>
        <v/>
      </c>
      <c r="BA105" s="173">
        <f t="shared" si="56"/>
        <v>0.25</v>
      </c>
      <c r="BB105" s="174" t="str">
        <f t="shared" si="57"/>
        <v/>
      </c>
      <c r="BC105" s="186">
        <f t="shared" si="80"/>
        <v>0.25</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39" customHeight="1" x14ac:dyDescent="0.3">
      <c r="A106" s="221"/>
      <c r="B106" s="222"/>
      <c r="C106" s="214">
        <v>95</v>
      </c>
      <c r="D106" s="644" t="s">
        <v>3500</v>
      </c>
      <c r="E106" s="16" t="s">
        <v>3488</v>
      </c>
      <c r="F106" s="17"/>
      <c r="G106" s="134">
        <v>45267</v>
      </c>
      <c r="H106" s="135">
        <v>45280</v>
      </c>
      <c r="I106" s="141" t="s">
        <v>0</v>
      </c>
      <c r="J106" s="25"/>
      <c r="K106" s="145"/>
      <c r="L106" s="28"/>
      <c r="M106" s="395">
        <v>45280</v>
      </c>
      <c r="N106" s="158">
        <f t="shared" si="63"/>
        <v>10</v>
      </c>
      <c r="O106" s="27"/>
      <c r="P106" s="27"/>
      <c r="Q106" s="27"/>
      <c r="R106" s="27" t="s">
        <v>0</v>
      </c>
      <c r="S106" s="27"/>
      <c r="T106" s="28"/>
      <c r="U106" s="29"/>
      <c r="V106" s="32">
        <v>0.25</v>
      </c>
      <c r="W106" s="318"/>
      <c r="X106" s="319"/>
      <c r="Y106" s="160">
        <f t="shared" si="49"/>
        <v>0.25</v>
      </c>
      <c r="Z106" s="159">
        <f t="shared" si="64"/>
        <v>2.5</v>
      </c>
      <c r="AA106" s="327"/>
      <c r="AB106" s="400">
        <f t="shared" si="73"/>
        <v>-30</v>
      </c>
      <c r="AC106" s="371"/>
      <c r="AD106" s="226" t="str">
        <f t="shared" si="50"/>
        <v/>
      </c>
      <c r="AE106" s="368">
        <f t="shared" si="65"/>
        <v>-27.5</v>
      </c>
      <c r="AF106" s="339"/>
      <c r="AG106" s="338"/>
      <c r="AH106" s="336"/>
      <c r="AI106" s="161">
        <f t="shared" si="66"/>
        <v>0</v>
      </c>
      <c r="AJ106" s="162">
        <f t="shared" si="51"/>
        <v>2.5</v>
      </c>
      <c r="AK106" s="163">
        <f t="shared" si="67"/>
        <v>2.5</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10</v>
      </c>
      <c r="AX106" s="165" t="str">
        <f t="shared" si="53"/>
        <v/>
      </c>
      <c r="AY106" s="193">
        <f t="shared" si="54"/>
        <v>10</v>
      </c>
      <c r="AZ106" s="183" t="str">
        <f t="shared" si="55"/>
        <v/>
      </c>
      <c r="BA106" s="173">
        <f t="shared" si="56"/>
        <v>0.25</v>
      </c>
      <c r="BB106" s="174" t="str">
        <f t="shared" si="57"/>
        <v/>
      </c>
      <c r="BC106" s="186">
        <f t="shared" si="80"/>
        <v>0.25</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12.5" x14ac:dyDescent="0.3">
      <c r="A107" s="221"/>
      <c r="B107" s="222"/>
      <c r="C107" s="213">
        <v>96</v>
      </c>
      <c r="D107" s="638" t="s">
        <v>3501</v>
      </c>
      <c r="E107" s="22" t="s">
        <v>3487</v>
      </c>
      <c r="F107" s="17"/>
      <c r="G107" s="134">
        <v>45266</v>
      </c>
      <c r="H107" s="135">
        <v>45280</v>
      </c>
      <c r="I107" s="141" t="s">
        <v>0</v>
      </c>
      <c r="J107" s="25"/>
      <c r="K107" s="145"/>
      <c r="L107" s="28"/>
      <c r="M107" s="395">
        <v>45280</v>
      </c>
      <c r="N107" s="158">
        <f t="shared" si="63"/>
        <v>11</v>
      </c>
      <c r="O107" s="27" t="s">
        <v>0</v>
      </c>
      <c r="P107" s="27"/>
      <c r="Q107" s="27"/>
      <c r="R107" s="27"/>
      <c r="S107" s="27"/>
      <c r="T107" s="28"/>
      <c r="U107" s="29"/>
      <c r="V107" s="32">
        <v>0.25</v>
      </c>
      <c r="W107" s="318">
        <v>0.25</v>
      </c>
      <c r="X107" s="319"/>
      <c r="Y107" s="160">
        <f t="shared" si="49"/>
        <v>0.5</v>
      </c>
      <c r="Z107" s="159">
        <f t="shared" si="64"/>
        <v>7.5</v>
      </c>
      <c r="AA107" s="327"/>
      <c r="AB107" s="400">
        <f t="shared" si="73"/>
        <v>-30</v>
      </c>
      <c r="AC107" s="371"/>
      <c r="AD107" s="226" t="str">
        <f t="shared" si="50"/>
        <v/>
      </c>
      <c r="AE107" s="368">
        <f t="shared" si="65"/>
        <v>-22.5</v>
      </c>
      <c r="AF107" s="339"/>
      <c r="AG107" s="338"/>
      <c r="AH107" s="336"/>
      <c r="AI107" s="161">
        <f t="shared" si="66"/>
        <v>0</v>
      </c>
      <c r="AJ107" s="162">
        <f t="shared" si="51"/>
        <v>7.5</v>
      </c>
      <c r="AK107" s="163">
        <f t="shared" si="67"/>
        <v>7.5</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11</v>
      </c>
      <c r="AX107" s="165" t="str">
        <f t="shared" si="53"/>
        <v/>
      </c>
      <c r="AY107" s="193">
        <f t="shared" si="54"/>
        <v>11</v>
      </c>
      <c r="AZ107" s="183" t="str">
        <f t="shared" si="55"/>
        <v/>
      </c>
      <c r="BA107" s="173">
        <f t="shared" si="56"/>
        <v>0.25</v>
      </c>
      <c r="BB107" s="174" t="str">
        <f t="shared" si="57"/>
        <v/>
      </c>
      <c r="BC107" s="186">
        <f t="shared" si="80"/>
        <v>0.25</v>
      </c>
      <c r="BD107" s="174" t="str">
        <f t="shared" si="58"/>
        <v/>
      </c>
      <c r="BE107" s="201">
        <f t="shared" si="59"/>
        <v>0.25</v>
      </c>
      <c r="BF107" s="174" t="str">
        <f t="shared" si="60"/>
        <v/>
      </c>
      <c r="BG107" s="186">
        <f t="shared" si="61"/>
        <v>0.25</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96.75" customHeight="1" x14ac:dyDescent="0.3">
      <c r="A108" s="221"/>
      <c r="B108" s="222"/>
      <c r="C108" s="214">
        <v>97</v>
      </c>
      <c r="D108" s="638" t="s">
        <v>3502</v>
      </c>
      <c r="E108" s="16" t="s">
        <v>3487</v>
      </c>
      <c r="F108" s="17"/>
      <c r="G108" s="134">
        <v>45266</v>
      </c>
      <c r="H108" s="135">
        <v>45280</v>
      </c>
      <c r="I108" s="141" t="s">
        <v>0</v>
      </c>
      <c r="J108" s="25"/>
      <c r="K108" s="145"/>
      <c r="L108" s="28"/>
      <c r="M108" s="395">
        <v>45280</v>
      </c>
      <c r="N108" s="158">
        <f t="shared" si="63"/>
        <v>11</v>
      </c>
      <c r="O108" s="27" t="s">
        <v>0</v>
      </c>
      <c r="P108" s="27"/>
      <c r="Q108" s="27"/>
      <c r="R108" s="27"/>
      <c r="S108" s="27"/>
      <c r="T108" s="28"/>
      <c r="U108" s="29"/>
      <c r="V108" s="32">
        <v>0.25</v>
      </c>
      <c r="W108" s="318">
        <v>0.25</v>
      </c>
      <c r="X108" s="319"/>
      <c r="Y108" s="160">
        <f t="shared" si="49"/>
        <v>0.5</v>
      </c>
      <c r="Z108" s="159">
        <f t="shared" si="64"/>
        <v>7.5</v>
      </c>
      <c r="AA108" s="327"/>
      <c r="AB108" s="400">
        <f t="shared" si="73"/>
        <v>-30</v>
      </c>
      <c r="AC108" s="371"/>
      <c r="AD108" s="226" t="str">
        <f t="shared" si="50"/>
        <v/>
      </c>
      <c r="AE108" s="368">
        <f t="shared" si="65"/>
        <v>-22.5</v>
      </c>
      <c r="AF108" s="339"/>
      <c r="AG108" s="338"/>
      <c r="AH108" s="336"/>
      <c r="AI108" s="161">
        <f t="shared" si="66"/>
        <v>0</v>
      </c>
      <c r="AJ108" s="162">
        <f t="shared" si="51"/>
        <v>7.5</v>
      </c>
      <c r="AK108" s="163">
        <f t="shared" si="67"/>
        <v>7.5</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11</v>
      </c>
      <c r="AX108" s="165" t="str">
        <f t="shared" si="53"/>
        <v/>
      </c>
      <c r="AY108" s="193">
        <f t="shared" si="54"/>
        <v>11</v>
      </c>
      <c r="AZ108" s="183" t="str">
        <f t="shared" si="55"/>
        <v/>
      </c>
      <c r="BA108" s="173">
        <f t="shared" si="56"/>
        <v>0.25</v>
      </c>
      <c r="BB108" s="174" t="str">
        <f t="shared" si="57"/>
        <v/>
      </c>
      <c r="BC108" s="186">
        <f t="shared" si="80"/>
        <v>0.25</v>
      </c>
      <c r="BD108" s="174" t="str">
        <f t="shared" si="58"/>
        <v/>
      </c>
      <c r="BE108" s="201">
        <f t="shared" si="59"/>
        <v>0.25</v>
      </c>
      <c r="BF108" s="174" t="str">
        <f t="shared" si="60"/>
        <v/>
      </c>
      <c r="BG108" s="186">
        <f t="shared" si="61"/>
        <v>0.25</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38.25" customHeight="1" x14ac:dyDescent="0.3">
      <c r="A109" s="221"/>
      <c r="B109" s="222"/>
      <c r="C109" s="214">
        <v>98</v>
      </c>
      <c r="D109" s="638" t="s">
        <v>3503</v>
      </c>
      <c r="E109" s="16" t="s">
        <v>3487</v>
      </c>
      <c r="F109" s="17"/>
      <c r="G109" s="134">
        <v>45272</v>
      </c>
      <c r="H109" s="135">
        <v>45280</v>
      </c>
      <c r="I109" s="141" t="s">
        <v>0</v>
      </c>
      <c r="J109" s="25"/>
      <c r="K109" s="145"/>
      <c r="L109" s="28"/>
      <c r="M109" s="395">
        <v>45280</v>
      </c>
      <c r="N109" s="158">
        <f t="shared" si="63"/>
        <v>7</v>
      </c>
      <c r="O109" s="27" t="s">
        <v>0</v>
      </c>
      <c r="P109" s="27"/>
      <c r="Q109" s="27"/>
      <c r="R109" s="27"/>
      <c r="S109" s="27"/>
      <c r="T109" s="28"/>
      <c r="U109" s="29"/>
      <c r="V109" s="32">
        <v>0.25</v>
      </c>
      <c r="W109" s="318">
        <v>0.25</v>
      </c>
      <c r="X109" s="319"/>
      <c r="Y109" s="160">
        <f t="shared" si="49"/>
        <v>0.5</v>
      </c>
      <c r="Z109" s="159">
        <f t="shared" si="64"/>
        <v>7.5</v>
      </c>
      <c r="AA109" s="327"/>
      <c r="AB109" s="400">
        <f t="shared" si="73"/>
        <v>-30</v>
      </c>
      <c r="AC109" s="371"/>
      <c r="AD109" s="226" t="str">
        <f t="shared" si="50"/>
        <v/>
      </c>
      <c r="AE109" s="368">
        <f t="shared" si="65"/>
        <v>-22.5</v>
      </c>
      <c r="AF109" s="339"/>
      <c r="AG109" s="338"/>
      <c r="AH109" s="336"/>
      <c r="AI109" s="161">
        <f t="shared" si="66"/>
        <v>0</v>
      </c>
      <c r="AJ109" s="162">
        <f t="shared" si="51"/>
        <v>7.5</v>
      </c>
      <c r="AK109" s="163">
        <f t="shared" si="67"/>
        <v>7.5</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7</v>
      </c>
      <c r="AX109" s="165" t="str">
        <f t="shared" si="53"/>
        <v/>
      </c>
      <c r="AY109" s="193">
        <f t="shared" si="54"/>
        <v>7</v>
      </c>
      <c r="AZ109" s="183" t="str">
        <f t="shared" si="55"/>
        <v/>
      </c>
      <c r="BA109" s="173">
        <f t="shared" si="56"/>
        <v>0.25</v>
      </c>
      <c r="BB109" s="174" t="str">
        <f t="shared" si="57"/>
        <v/>
      </c>
      <c r="BC109" s="186">
        <f t="shared" si="80"/>
        <v>0.25</v>
      </c>
      <c r="BD109" s="174" t="str">
        <f t="shared" si="58"/>
        <v/>
      </c>
      <c r="BE109" s="201">
        <f t="shared" si="59"/>
        <v>0.25</v>
      </c>
      <c r="BF109" s="174" t="str">
        <f t="shared" si="60"/>
        <v/>
      </c>
      <c r="BG109" s="186">
        <f t="shared" si="61"/>
        <v>0.25</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37.5" x14ac:dyDescent="0.3">
      <c r="A110" s="221"/>
      <c r="B110" s="222"/>
      <c r="C110" s="213">
        <v>99</v>
      </c>
      <c r="D110" s="655" t="s">
        <v>3504</v>
      </c>
      <c r="E110" s="19" t="s">
        <v>3487</v>
      </c>
      <c r="F110" s="17"/>
      <c r="G110" s="134">
        <v>45272</v>
      </c>
      <c r="H110" s="137">
        <v>45280</v>
      </c>
      <c r="I110" s="143" t="s">
        <v>0</v>
      </c>
      <c r="J110" s="80"/>
      <c r="K110" s="147"/>
      <c r="L110" s="30"/>
      <c r="M110" s="396">
        <v>45280</v>
      </c>
      <c r="N110" s="158">
        <f t="shared" si="63"/>
        <v>7</v>
      </c>
      <c r="O110" s="27" t="s">
        <v>0</v>
      </c>
      <c r="P110" s="27"/>
      <c r="Q110" s="27"/>
      <c r="R110" s="27"/>
      <c r="S110" s="27"/>
      <c r="T110" s="30"/>
      <c r="U110" s="31"/>
      <c r="V110" s="32">
        <v>0.25</v>
      </c>
      <c r="W110" s="320">
        <v>0.25</v>
      </c>
      <c r="X110" s="318"/>
      <c r="Y110" s="160">
        <f t="shared" si="49"/>
        <v>0.5</v>
      </c>
      <c r="Z110" s="159">
        <f t="shared" si="64"/>
        <v>7.5</v>
      </c>
      <c r="AA110" s="328"/>
      <c r="AB110" s="400">
        <f t="shared" si="73"/>
        <v>-30</v>
      </c>
      <c r="AC110" s="371"/>
      <c r="AD110" s="226" t="str">
        <f t="shared" si="50"/>
        <v/>
      </c>
      <c r="AE110" s="368">
        <f t="shared" si="65"/>
        <v>-22.5</v>
      </c>
      <c r="AF110" s="340"/>
      <c r="AG110" s="341"/>
      <c r="AH110" s="339"/>
      <c r="AI110" s="161">
        <f t="shared" si="66"/>
        <v>0</v>
      </c>
      <c r="AJ110" s="162">
        <f t="shared" si="51"/>
        <v>7.5</v>
      </c>
      <c r="AK110" s="163">
        <f t="shared" si="67"/>
        <v>7.5</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7</v>
      </c>
      <c r="AX110" s="165" t="str">
        <f t="shared" si="53"/>
        <v/>
      </c>
      <c r="AY110" s="193">
        <f t="shared" si="54"/>
        <v>7</v>
      </c>
      <c r="AZ110" s="183" t="str">
        <f t="shared" si="55"/>
        <v/>
      </c>
      <c r="BA110" s="173">
        <f t="shared" si="56"/>
        <v>0.25</v>
      </c>
      <c r="BB110" s="174" t="str">
        <f t="shared" si="57"/>
        <v/>
      </c>
      <c r="BC110" s="186">
        <f t="shared" si="80"/>
        <v>0.25</v>
      </c>
      <c r="BD110" s="174" t="str">
        <f t="shared" si="58"/>
        <v/>
      </c>
      <c r="BE110" s="201">
        <f t="shared" si="59"/>
        <v>0.25</v>
      </c>
      <c r="BF110" s="174" t="str">
        <f t="shared" si="60"/>
        <v/>
      </c>
      <c r="BG110" s="186">
        <f t="shared" si="61"/>
        <v>0.25</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37.5" x14ac:dyDescent="0.3">
      <c r="A111" s="221"/>
      <c r="B111" s="222"/>
      <c r="C111" s="214">
        <v>100</v>
      </c>
      <c r="D111" s="638" t="s">
        <v>3505</v>
      </c>
      <c r="E111" s="24" t="s">
        <v>3487</v>
      </c>
      <c r="F111" s="17"/>
      <c r="G111" s="134">
        <v>45272</v>
      </c>
      <c r="H111" s="139">
        <v>45280</v>
      </c>
      <c r="I111" s="141" t="s">
        <v>0</v>
      </c>
      <c r="J111" s="25"/>
      <c r="K111" s="145"/>
      <c r="L111" s="28"/>
      <c r="M111" s="395">
        <v>45280</v>
      </c>
      <c r="N111" s="158">
        <f t="shared" si="63"/>
        <v>7</v>
      </c>
      <c r="O111" s="27"/>
      <c r="P111" s="27"/>
      <c r="Q111" s="27"/>
      <c r="R111" s="27" t="s">
        <v>0</v>
      </c>
      <c r="S111" s="27"/>
      <c r="T111" s="27"/>
      <c r="U111" s="28"/>
      <c r="V111" s="32">
        <v>0.25</v>
      </c>
      <c r="W111" s="318"/>
      <c r="X111" s="318"/>
      <c r="Y111" s="160">
        <f t="shared" si="49"/>
        <v>0.25</v>
      </c>
      <c r="Z111" s="159">
        <f t="shared" si="64"/>
        <v>2.5</v>
      </c>
      <c r="AA111" s="327"/>
      <c r="AB111" s="400">
        <f t="shared" si="73"/>
        <v>-30</v>
      </c>
      <c r="AC111" s="371"/>
      <c r="AD111" s="226" t="str">
        <f t="shared" si="50"/>
        <v/>
      </c>
      <c r="AE111" s="368">
        <f t="shared" si="65"/>
        <v>-27.5</v>
      </c>
      <c r="AF111" s="339"/>
      <c r="AG111" s="342"/>
      <c r="AH111" s="339"/>
      <c r="AI111" s="161">
        <f t="shared" si="66"/>
        <v>0</v>
      </c>
      <c r="AJ111" s="162">
        <f t="shared" si="51"/>
        <v>2.5</v>
      </c>
      <c r="AK111" s="163">
        <f t="shared" si="67"/>
        <v>2.5</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f t="shared" si="52"/>
        <v>7</v>
      </c>
      <c r="AX111" s="165" t="str">
        <f t="shared" si="53"/>
        <v/>
      </c>
      <c r="AY111" s="193">
        <f t="shared" si="54"/>
        <v>7</v>
      </c>
      <c r="AZ111" s="183" t="str">
        <f t="shared" si="55"/>
        <v/>
      </c>
      <c r="BA111" s="173">
        <f t="shared" si="56"/>
        <v>0.25</v>
      </c>
      <c r="BB111" s="174" t="str">
        <f t="shared" si="57"/>
        <v/>
      </c>
      <c r="BC111" s="186">
        <f t="shared" si="80"/>
        <v>0.25</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37.5" x14ac:dyDescent="0.3">
      <c r="A112" s="219"/>
      <c r="B112" s="220"/>
      <c r="C112" s="213">
        <v>101</v>
      </c>
      <c r="D112" s="652" t="s">
        <v>3506</v>
      </c>
      <c r="E112" s="35" t="s">
        <v>3487</v>
      </c>
      <c r="F112" s="34"/>
      <c r="G112" s="134">
        <v>45272</v>
      </c>
      <c r="H112" s="136">
        <v>45280</v>
      </c>
      <c r="I112" s="140" t="s">
        <v>0</v>
      </c>
      <c r="J112" s="78"/>
      <c r="K112" s="144"/>
      <c r="L112" s="119"/>
      <c r="M112" s="395">
        <v>45280</v>
      </c>
      <c r="N112" s="158">
        <f t="shared" si="63"/>
        <v>7</v>
      </c>
      <c r="O112" s="321" t="s">
        <v>0</v>
      </c>
      <c r="P112" s="315"/>
      <c r="Q112" s="315"/>
      <c r="R112" s="315"/>
      <c r="S112" s="315"/>
      <c r="T112" s="315"/>
      <c r="U112" s="316"/>
      <c r="V112" s="167">
        <v>0.25</v>
      </c>
      <c r="W112" s="313">
        <v>0.25</v>
      </c>
      <c r="X112" s="313"/>
      <c r="Y112" s="160">
        <f t="shared" si="49"/>
        <v>0.5</v>
      </c>
      <c r="Z112" s="159">
        <f t="shared" si="64"/>
        <v>7.5</v>
      </c>
      <c r="AA112" s="326"/>
      <c r="AB112" s="400">
        <f t="shared" si="73"/>
        <v>-30</v>
      </c>
      <c r="AC112" s="370"/>
      <c r="AD112" s="226" t="str">
        <f t="shared" si="50"/>
        <v/>
      </c>
      <c r="AE112" s="368">
        <f t="shared" si="65"/>
        <v>-22.5</v>
      </c>
      <c r="AF112" s="331"/>
      <c r="AG112" s="332"/>
      <c r="AH112" s="331"/>
      <c r="AI112" s="161">
        <f t="shared" si="66"/>
        <v>0</v>
      </c>
      <c r="AJ112" s="162">
        <f t="shared" si="51"/>
        <v>7.5</v>
      </c>
      <c r="AK112" s="163">
        <f t="shared" si="67"/>
        <v>7.5</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7</v>
      </c>
      <c r="AX112" s="165" t="str">
        <f t="shared" si="53"/>
        <v/>
      </c>
      <c r="AY112" s="193">
        <f t="shared" si="54"/>
        <v>7</v>
      </c>
      <c r="AZ112" s="183" t="str">
        <f t="shared" si="55"/>
        <v/>
      </c>
      <c r="BA112" s="173">
        <f t="shared" si="56"/>
        <v>0.25</v>
      </c>
      <c r="BB112" s="174" t="str">
        <f t="shared" si="57"/>
        <v/>
      </c>
      <c r="BC112" s="186">
        <f t="shared" si="80"/>
        <v>0.25</v>
      </c>
      <c r="BD112" s="174" t="str">
        <f t="shared" si="58"/>
        <v/>
      </c>
      <c r="BE112" s="201">
        <f t="shared" si="59"/>
        <v>0.25</v>
      </c>
      <c r="BF112" s="174" t="str">
        <f t="shared" si="60"/>
        <v/>
      </c>
      <c r="BG112" s="186">
        <f t="shared" si="61"/>
        <v>0.25</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37.5" x14ac:dyDescent="0.3">
      <c r="A113" s="219"/>
      <c r="B113" s="220"/>
      <c r="C113" s="213">
        <v>102</v>
      </c>
      <c r="D113" s="652" t="s">
        <v>3507</v>
      </c>
      <c r="E113" s="33" t="s">
        <v>3487</v>
      </c>
      <c r="F113" s="34"/>
      <c r="G113" s="134">
        <v>45272</v>
      </c>
      <c r="H113" s="133">
        <v>45280</v>
      </c>
      <c r="I113" s="140" t="s">
        <v>0</v>
      </c>
      <c r="J113" s="78"/>
      <c r="K113" s="144"/>
      <c r="L113" s="119"/>
      <c r="M113" s="394">
        <v>45280</v>
      </c>
      <c r="N113" s="158">
        <f t="shared" si="63"/>
        <v>7</v>
      </c>
      <c r="O113" s="315" t="s">
        <v>0</v>
      </c>
      <c r="P113" s="315"/>
      <c r="Q113" s="315"/>
      <c r="R113" s="315"/>
      <c r="S113" s="315"/>
      <c r="T113" s="316"/>
      <c r="U113" s="317"/>
      <c r="V113" s="167">
        <v>0.25</v>
      </c>
      <c r="W113" s="313">
        <v>0.25</v>
      </c>
      <c r="X113" s="313"/>
      <c r="Y113" s="160">
        <f t="shared" si="49"/>
        <v>0.5</v>
      </c>
      <c r="Z113" s="159">
        <f t="shared" si="64"/>
        <v>7.5</v>
      </c>
      <c r="AA113" s="326"/>
      <c r="AB113" s="400">
        <f t="shared" si="73"/>
        <v>-30</v>
      </c>
      <c r="AC113" s="370"/>
      <c r="AD113" s="226" t="str">
        <f t="shared" si="50"/>
        <v/>
      </c>
      <c r="AE113" s="368">
        <f t="shared" si="65"/>
        <v>-22.5</v>
      </c>
      <c r="AF113" s="331"/>
      <c r="AG113" s="333"/>
      <c r="AH113" s="334"/>
      <c r="AI113" s="161">
        <f t="shared" si="66"/>
        <v>0</v>
      </c>
      <c r="AJ113" s="162">
        <f t="shared" si="51"/>
        <v>7.5</v>
      </c>
      <c r="AK113" s="163">
        <f t="shared" si="67"/>
        <v>7.5</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7</v>
      </c>
      <c r="AX113" s="165" t="str">
        <f t="shared" si="53"/>
        <v/>
      </c>
      <c r="AY113" s="193">
        <f t="shared" si="54"/>
        <v>7</v>
      </c>
      <c r="AZ113" s="183" t="str">
        <f t="shared" si="55"/>
        <v/>
      </c>
      <c r="BA113" s="173">
        <f t="shared" si="56"/>
        <v>0.25</v>
      </c>
      <c r="BB113" s="174" t="str">
        <f t="shared" si="57"/>
        <v/>
      </c>
      <c r="BC113" s="186">
        <f t="shared" si="80"/>
        <v>0.25</v>
      </c>
      <c r="BD113" s="174" t="str">
        <f t="shared" si="58"/>
        <v/>
      </c>
      <c r="BE113" s="201">
        <f t="shared" si="59"/>
        <v>0.25</v>
      </c>
      <c r="BF113" s="174" t="str">
        <f t="shared" si="60"/>
        <v/>
      </c>
      <c r="BG113" s="186">
        <f t="shared" si="61"/>
        <v>0.25</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37.5" x14ac:dyDescent="0.3">
      <c r="A114" s="219"/>
      <c r="B114" s="220"/>
      <c r="C114" s="213">
        <v>103</v>
      </c>
      <c r="D114" s="652" t="s">
        <v>3508</v>
      </c>
      <c r="E114" s="33" t="s">
        <v>3487</v>
      </c>
      <c r="F114" s="34"/>
      <c r="G114" s="134">
        <v>45272</v>
      </c>
      <c r="H114" s="135">
        <v>45280</v>
      </c>
      <c r="I114" s="141" t="s">
        <v>0</v>
      </c>
      <c r="J114" s="25"/>
      <c r="K114" s="145"/>
      <c r="L114" s="28"/>
      <c r="M114" s="395">
        <v>45280</v>
      </c>
      <c r="N114" s="158">
        <f t="shared" si="63"/>
        <v>7</v>
      </c>
      <c r="O114" s="315"/>
      <c r="P114" s="315"/>
      <c r="Q114" s="315"/>
      <c r="R114" s="315" t="s">
        <v>0</v>
      </c>
      <c r="S114" s="315"/>
      <c r="T114" s="316"/>
      <c r="U114" s="317"/>
      <c r="V114" s="167">
        <v>0.25</v>
      </c>
      <c r="W114" s="313"/>
      <c r="X114" s="313"/>
      <c r="Y114" s="160">
        <f t="shared" si="49"/>
        <v>0.25</v>
      </c>
      <c r="Z114" s="159">
        <f t="shared" si="64"/>
        <v>2.5</v>
      </c>
      <c r="AA114" s="326"/>
      <c r="AB114" s="400">
        <f t="shared" si="73"/>
        <v>-30</v>
      </c>
      <c r="AC114" s="370"/>
      <c r="AD114" s="226" t="str">
        <f t="shared" si="50"/>
        <v/>
      </c>
      <c r="AE114" s="368">
        <f t="shared" si="65"/>
        <v>-27.5</v>
      </c>
      <c r="AF114" s="331"/>
      <c r="AG114" s="333"/>
      <c r="AH114" s="334"/>
      <c r="AI114" s="161">
        <f t="shared" si="66"/>
        <v>0</v>
      </c>
      <c r="AJ114" s="162">
        <f t="shared" si="51"/>
        <v>2.5</v>
      </c>
      <c r="AK114" s="163">
        <f t="shared" si="67"/>
        <v>2.5</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7</v>
      </c>
      <c r="AX114" s="165" t="str">
        <f t="shared" si="53"/>
        <v/>
      </c>
      <c r="AY114" s="193">
        <f t="shared" si="54"/>
        <v>7</v>
      </c>
      <c r="AZ114" s="183" t="str">
        <f t="shared" si="55"/>
        <v/>
      </c>
      <c r="BA114" s="173">
        <f t="shared" si="56"/>
        <v>0.25</v>
      </c>
      <c r="BB114" s="174" t="str">
        <f t="shared" si="57"/>
        <v/>
      </c>
      <c r="BC114" s="186">
        <f t="shared" si="80"/>
        <v>0.25</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37.5" x14ac:dyDescent="0.3">
      <c r="A115" s="219"/>
      <c r="B115" s="220"/>
      <c r="C115" s="213">
        <v>104</v>
      </c>
      <c r="D115" s="652" t="s">
        <v>3509</v>
      </c>
      <c r="E115" s="33" t="s">
        <v>3487</v>
      </c>
      <c r="F115" s="34"/>
      <c r="G115" s="134">
        <v>45272</v>
      </c>
      <c r="H115" s="135">
        <v>45280</v>
      </c>
      <c r="I115" s="141" t="s">
        <v>0</v>
      </c>
      <c r="J115" s="25"/>
      <c r="K115" s="145"/>
      <c r="L115" s="28"/>
      <c r="M115" s="395">
        <v>45280</v>
      </c>
      <c r="N115" s="158">
        <f t="shared" si="63"/>
        <v>7</v>
      </c>
      <c r="O115" s="315" t="s">
        <v>0</v>
      </c>
      <c r="P115" s="315"/>
      <c r="Q115" s="315"/>
      <c r="R115" s="315"/>
      <c r="S115" s="315"/>
      <c r="T115" s="316"/>
      <c r="U115" s="317"/>
      <c r="V115" s="167">
        <v>0.25</v>
      </c>
      <c r="W115" s="313">
        <v>0.25</v>
      </c>
      <c r="X115" s="313"/>
      <c r="Y115" s="160">
        <f t="shared" si="49"/>
        <v>0.5</v>
      </c>
      <c r="Z115" s="159">
        <f t="shared" si="64"/>
        <v>7.5</v>
      </c>
      <c r="AA115" s="326"/>
      <c r="AB115" s="400">
        <f t="shared" si="73"/>
        <v>-30</v>
      </c>
      <c r="AC115" s="370"/>
      <c r="AD115" s="226" t="str">
        <f t="shared" si="50"/>
        <v/>
      </c>
      <c r="AE115" s="368">
        <f t="shared" si="65"/>
        <v>-22.5</v>
      </c>
      <c r="AF115" s="331"/>
      <c r="AG115" s="333"/>
      <c r="AH115" s="334"/>
      <c r="AI115" s="161">
        <f t="shared" si="66"/>
        <v>0</v>
      </c>
      <c r="AJ115" s="162">
        <f t="shared" si="51"/>
        <v>7.5</v>
      </c>
      <c r="AK115" s="163">
        <f t="shared" si="67"/>
        <v>7.5</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7</v>
      </c>
      <c r="AX115" s="165" t="str">
        <f t="shared" si="53"/>
        <v/>
      </c>
      <c r="AY115" s="193">
        <f t="shared" si="54"/>
        <v>7</v>
      </c>
      <c r="AZ115" s="183" t="str">
        <f t="shared" si="55"/>
        <v/>
      </c>
      <c r="BA115" s="173">
        <f t="shared" si="56"/>
        <v>0.25</v>
      </c>
      <c r="BB115" s="174" t="str">
        <f t="shared" si="57"/>
        <v/>
      </c>
      <c r="BC115" s="186">
        <f t="shared" si="80"/>
        <v>0.25</v>
      </c>
      <c r="BD115" s="174" t="str">
        <f t="shared" si="58"/>
        <v/>
      </c>
      <c r="BE115" s="201">
        <f t="shared" si="59"/>
        <v>0.25</v>
      </c>
      <c r="BF115" s="174" t="str">
        <f t="shared" si="60"/>
        <v/>
      </c>
      <c r="BG115" s="186">
        <f t="shared" si="61"/>
        <v>0.25</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37.5" x14ac:dyDescent="0.3">
      <c r="A116" s="221"/>
      <c r="B116" s="222"/>
      <c r="C116" s="214">
        <v>105</v>
      </c>
      <c r="D116" s="638" t="s">
        <v>3510</v>
      </c>
      <c r="E116" s="16" t="s">
        <v>3487</v>
      </c>
      <c r="F116" s="17"/>
      <c r="G116" s="134">
        <v>45272</v>
      </c>
      <c r="H116" s="135">
        <v>45280</v>
      </c>
      <c r="I116" s="141" t="s">
        <v>0</v>
      </c>
      <c r="J116" s="25"/>
      <c r="K116" s="145"/>
      <c r="L116" s="28"/>
      <c r="M116" s="395">
        <v>45280</v>
      </c>
      <c r="N116" s="158">
        <f t="shared" si="63"/>
        <v>7</v>
      </c>
      <c r="O116" s="27"/>
      <c r="P116" s="27"/>
      <c r="Q116" s="27"/>
      <c r="R116" s="27" t="s">
        <v>0</v>
      </c>
      <c r="S116" s="27"/>
      <c r="T116" s="28"/>
      <c r="U116" s="29"/>
      <c r="V116" s="167">
        <v>0.25</v>
      </c>
      <c r="W116" s="313"/>
      <c r="X116" s="313"/>
      <c r="Y116" s="160">
        <f t="shared" si="49"/>
        <v>0.25</v>
      </c>
      <c r="Z116" s="159">
        <f t="shared" si="64"/>
        <v>2.5</v>
      </c>
      <c r="AA116" s="327"/>
      <c r="AB116" s="400">
        <f t="shared" si="73"/>
        <v>-30</v>
      </c>
      <c r="AC116" s="371"/>
      <c r="AD116" s="226" t="str">
        <f t="shared" si="50"/>
        <v/>
      </c>
      <c r="AE116" s="368">
        <f t="shared" si="65"/>
        <v>-27.5</v>
      </c>
      <c r="AF116" s="339"/>
      <c r="AG116" s="338"/>
      <c r="AH116" s="336"/>
      <c r="AI116" s="161">
        <f t="shared" si="66"/>
        <v>0</v>
      </c>
      <c r="AJ116" s="162">
        <f t="shared" si="51"/>
        <v>2.5</v>
      </c>
      <c r="AK116" s="163">
        <f t="shared" si="67"/>
        <v>2.5</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f t="shared" si="52"/>
        <v>7</v>
      </c>
      <c r="AX116" s="165" t="str">
        <f t="shared" si="53"/>
        <v/>
      </c>
      <c r="AY116" s="193">
        <f t="shared" si="54"/>
        <v>7</v>
      </c>
      <c r="AZ116" s="183" t="str">
        <f t="shared" si="55"/>
        <v/>
      </c>
      <c r="BA116" s="173">
        <f t="shared" si="56"/>
        <v>0.25</v>
      </c>
      <c r="BB116" s="174" t="str">
        <f t="shared" si="57"/>
        <v/>
      </c>
      <c r="BC116" s="186">
        <f t="shared" si="80"/>
        <v>0.25</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646" t="s">
        <v>3511</v>
      </c>
      <c r="E117" s="16" t="s">
        <v>3487</v>
      </c>
      <c r="F117" s="17"/>
      <c r="G117" s="134">
        <v>45272</v>
      </c>
      <c r="H117" s="135">
        <v>45280</v>
      </c>
      <c r="I117" s="141" t="s">
        <v>0</v>
      </c>
      <c r="J117" s="25"/>
      <c r="K117" s="145"/>
      <c r="L117" s="28"/>
      <c r="M117" s="395">
        <v>45280</v>
      </c>
      <c r="N117" s="158">
        <f t="shared" si="63"/>
        <v>7</v>
      </c>
      <c r="O117" s="27"/>
      <c r="P117" s="27"/>
      <c r="Q117" s="27"/>
      <c r="R117" s="27" t="s">
        <v>0</v>
      </c>
      <c r="S117" s="27"/>
      <c r="T117" s="28"/>
      <c r="U117" s="29"/>
      <c r="V117" s="32">
        <v>0.25</v>
      </c>
      <c r="W117" s="318"/>
      <c r="X117" s="319"/>
      <c r="Y117" s="160">
        <f t="shared" si="49"/>
        <v>0.25</v>
      </c>
      <c r="Z117" s="159">
        <f t="shared" si="64"/>
        <v>2.5</v>
      </c>
      <c r="AA117" s="327"/>
      <c r="AB117" s="400">
        <f t="shared" si="73"/>
        <v>-30</v>
      </c>
      <c r="AC117" s="371"/>
      <c r="AD117" s="226" t="str">
        <f t="shared" si="50"/>
        <v/>
      </c>
      <c r="AE117" s="368">
        <f t="shared" si="65"/>
        <v>-27.5</v>
      </c>
      <c r="AF117" s="339"/>
      <c r="AG117" s="338"/>
      <c r="AH117" s="336"/>
      <c r="AI117" s="161">
        <f t="shared" si="66"/>
        <v>0</v>
      </c>
      <c r="AJ117" s="162">
        <f t="shared" si="51"/>
        <v>2.5</v>
      </c>
      <c r="AK117" s="163">
        <f t="shared" si="67"/>
        <v>2.5</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7</v>
      </c>
      <c r="AX117" s="165" t="str">
        <f t="shared" si="53"/>
        <v/>
      </c>
      <c r="AY117" s="193">
        <f t="shared" si="54"/>
        <v>7</v>
      </c>
      <c r="AZ117" s="183" t="str">
        <f t="shared" si="55"/>
        <v/>
      </c>
      <c r="BA117" s="173">
        <f t="shared" si="56"/>
        <v>0.25</v>
      </c>
      <c r="BB117" s="174" t="str">
        <f t="shared" si="57"/>
        <v/>
      </c>
      <c r="BC117" s="186">
        <f t="shared" si="80"/>
        <v>0.25</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646" t="s">
        <v>3512</v>
      </c>
      <c r="E118" s="16" t="s">
        <v>3487</v>
      </c>
      <c r="F118" s="17"/>
      <c r="G118" s="134">
        <v>45272</v>
      </c>
      <c r="H118" s="135">
        <v>45280</v>
      </c>
      <c r="I118" s="141" t="s">
        <v>0</v>
      </c>
      <c r="J118" s="25"/>
      <c r="K118" s="145"/>
      <c r="L118" s="28"/>
      <c r="M118" s="395">
        <v>45280</v>
      </c>
      <c r="N118" s="158">
        <f t="shared" si="63"/>
        <v>7</v>
      </c>
      <c r="O118" s="27"/>
      <c r="P118" s="27"/>
      <c r="Q118" s="27"/>
      <c r="R118" s="27" t="s">
        <v>0</v>
      </c>
      <c r="S118" s="27"/>
      <c r="T118" s="28"/>
      <c r="U118" s="29"/>
      <c r="V118" s="32">
        <v>0.25</v>
      </c>
      <c r="W118" s="318"/>
      <c r="X118" s="319"/>
      <c r="Y118" s="160">
        <f t="shared" si="49"/>
        <v>0.25</v>
      </c>
      <c r="Z118" s="159">
        <f t="shared" si="64"/>
        <v>2.5</v>
      </c>
      <c r="AA118" s="327"/>
      <c r="AB118" s="400">
        <f t="shared" si="73"/>
        <v>-30</v>
      </c>
      <c r="AC118" s="371"/>
      <c r="AD118" s="226" t="str">
        <f t="shared" si="50"/>
        <v/>
      </c>
      <c r="AE118" s="368">
        <f t="shared" si="65"/>
        <v>-27.5</v>
      </c>
      <c r="AF118" s="339"/>
      <c r="AG118" s="338"/>
      <c r="AH118" s="336"/>
      <c r="AI118" s="161">
        <f t="shared" si="66"/>
        <v>0</v>
      </c>
      <c r="AJ118" s="162">
        <f t="shared" si="51"/>
        <v>2.5</v>
      </c>
      <c r="AK118" s="163">
        <f t="shared" si="67"/>
        <v>2.5</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7</v>
      </c>
      <c r="AX118" s="165" t="str">
        <f t="shared" si="53"/>
        <v/>
      </c>
      <c r="AY118" s="193">
        <f t="shared" si="54"/>
        <v>7</v>
      </c>
      <c r="AZ118" s="183" t="str">
        <f t="shared" si="55"/>
        <v/>
      </c>
      <c r="BA118" s="173">
        <f t="shared" si="56"/>
        <v>0.25</v>
      </c>
      <c r="BB118" s="174" t="str">
        <f t="shared" si="57"/>
        <v/>
      </c>
      <c r="BC118" s="186">
        <f t="shared" si="80"/>
        <v>0.25</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647" t="s">
        <v>3513</v>
      </c>
      <c r="E119" s="18" t="s">
        <v>3487</v>
      </c>
      <c r="F119" s="17"/>
      <c r="G119" s="134">
        <v>45272</v>
      </c>
      <c r="H119" s="135">
        <v>45280</v>
      </c>
      <c r="I119" s="141" t="s">
        <v>0</v>
      </c>
      <c r="J119" s="25"/>
      <c r="K119" s="145"/>
      <c r="L119" s="28"/>
      <c r="M119" s="395">
        <v>45280</v>
      </c>
      <c r="N119" s="158">
        <f t="shared" si="63"/>
        <v>7</v>
      </c>
      <c r="O119" s="27"/>
      <c r="P119" s="27"/>
      <c r="Q119" s="27"/>
      <c r="R119" s="27" t="s">
        <v>0</v>
      </c>
      <c r="S119" s="27"/>
      <c r="T119" s="28"/>
      <c r="U119" s="29"/>
      <c r="V119" s="32">
        <v>0.25</v>
      </c>
      <c r="W119" s="318"/>
      <c r="X119" s="319"/>
      <c r="Y119" s="160">
        <f t="shared" si="49"/>
        <v>0.25</v>
      </c>
      <c r="Z119" s="159">
        <f t="shared" si="64"/>
        <v>2.5</v>
      </c>
      <c r="AA119" s="327"/>
      <c r="AB119" s="400">
        <f t="shared" si="73"/>
        <v>-30</v>
      </c>
      <c r="AC119" s="371"/>
      <c r="AD119" s="226" t="str">
        <f t="shared" si="50"/>
        <v/>
      </c>
      <c r="AE119" s="368">
        <f t="shared" si="65"/>
        <v>-27.5</v>
      </c>
      <c r="AF119" s="339"/>
      <c r="AG119" s="338"/>
      <c r="AH119" s="336"/>
      <c r="AI119" s="161">
        <f t="shared" si="66"/>
        <v>0</v>
      </c>
      <c r="AJ119" s="162">
        <f t="shared" si="51"/>
        <v>2.5</v>
      </c>
      <c r="AK119" s="163">
        <f t="shared" si="67"/>
        <v>2.5</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7</v>
      </c>
      <c r="AX119" s="165" t="str">
        <f t="shared" si="53"/>
        <v/>
      </c>
      <c r="AY119" s="193">
        <f t="shared" si="54"/>
        <v>7</v>
      </c>
      <c r="AZ119" s="183" t="str">
        <f t="shared" si="55"/>
        <v/>
      </c>
      <c r="BA119" s="173">
        <f t="shared" si="56"/>
        <v>0.25</v>
      </c>
      <c r="BB119" s="174" t="str">
        <f t="shared" si="57"/>
        <v/>
      </c>
      <c r="BC119" s="186">
        <f t="shared" si="80"/>
        <v>0.25</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37.5" x14ac:dyDescent="0.3">
      <c r="A120" s="221"/>
      <c r="B120" s="222"/>
      <c r="C120" s="213">
        <v>109</v>
      </c>
      <c r="D120" s="641" t="s">
        <v>3510</v>
      </c>
      <c r="E120" s="16" t="s">
        <v>3549</v>
      </c>
      <c r="F120" s="17"/>
      <c r="G120" s="134">
        <v>45272</v>
      </c>
      <c r="H120" s="135">
        <v>45295</v>
      </c>
      <c r="I120" s="141"/>
      <c r="J120" s="25"/>
      <c r="K120" s="145"/>
      <c r="L120" s="28"/>
      <c r="M120" s="395">
        <v>45295</v>
      </c>
      <c r="N120" s="158">
        <f t="shared" si="63"/>
        <v>18</v>
      </c>
      <c r="O120" s="27"/>
      <c r="P120" s="27"/>
      <c r="Q120" s="27"/>
      <c r="R120" s="27" t="s">
        <v>0</v>
      </c>
      <c r="S120" s="27"/>
      <c r="T120" s="28"/>
      <c r="U120" s="29"/>
      <c r="V120" s="32">
        <v>0.25</v>
      </c>
      <c r="W120" s="318"/>
      <c r="X120" s="319"/>
      <c r="Y120" s="160">
        <f t="shared" si="49"/>
        <v>0.25</v>
      </c>
      <c r="Z120" s="159">
        <f t="shared" si="64"/>
        <v>2.5</v>
      </c>
      <c r="AA120" s="327"/>
      <c r="AB120" s="400">
        <f t="shared" si="73"/>
        <v>-30</v>
      </c>
      <c r="AC120" s="371"/>
      <c r="AD120" s="226" t="str">
        <f t="shared" si="50"/>
        <v/>
      </c>
      <c r="AE120" s="368">
        <f t="shared" si="65"/>
        <v>-27.5</v>
      </c>
      <c r="AF120" s="339"/>
      <c r="AG120" s="338"/>
      <c r="AH120" s="336"/>
      <c r="AI120" s="161">
        <f t="shared" si="66"/>
        <v>0</v>
      </c>
      <c r="AJ120" s="162">
        <f t="shared" si="51"/>
        <v>2.5</v>
      </c>
      <c r="AK120" s="163">
        <f t="shared" si="67"/>
        <v>2.5</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18</v>
      </c>
      <c r="AX120" s="165" t="str">
        <f t="shared" si="53"/>
        <v/>
      </c>
      <c r="AY120" s="193">
        <f t="shared" si="54"/>
        <v>18</v>
      </c>
      <c r="AZ120" s="183" t="str">
        <f t="shared" si="55"/>
        <v/>
      </c>
      <c r="BA120" s="173">
        <f t="shared" si="56"/>
        <v>0.25</v>
      </c>
      <c r="BB120" s="174" t="str">
        <f t="shared" si="57"/>
        <v/>
      </c>
      <c r="BC120" s="186">
        <f t="shared" si="80"/>
        <v>0.25</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648" t="s">
        <v>3511</v>
      </c>
      <c r="E121" s="16" t="s">
        <v>3549</v>
      </c>
      <c r="F121" s="17"/>
      <c r="G121" s="134">
        <v>45272</v>
      </c>
      <c r="H121" s="137">
        <v>45295</v>
      </c>
      <c r="I121" s="143"/>
      <c r="J121" s="80"/>
      <c r="K121" s="147"/>
      <c r="L121" s="30"/>
      <c r="M121" s="395">
        <v>45295</v>
      </c>
      <c r="N121" s="158">
        <f t="shared" si="63"/>
        <v>18</v>
      </c>
      <c r="O121" s="27"/>
      <c r="P121" s="27"/>
      <c r="Q121" s="27"/>
      <c r="R121" s="27" t="s">
        <v>0</v>
      </c>
      <c r="S121" s="27"/>
      <c r="T121" s="28"/>
      <c r="U121" s="29"/>
      <c r="V121" s="32">
        <v>0.25</v>
      </c>
      <c r="W121" s="318"/>
      <c r="X121" s="319"/>
      <c r="Y121" s="160">
        <f t="shared" si="49"/>
        <v>0.25</v>
      </c>
      <c r="Z121" s="159">
        <f t="shared" si="64"/>
        <v>2.5</v>
      </c>
      <c r="AA121" s="327"/>
      <c r="AB121" s="400">
        <f t="shared" si="73"/>
        <v>-30</v>
      </c>
      <c r="AC121" s="371"/>
      <c r="AD121" s="226" t="str">
        <f t="shared" si="50"/>
        <v/>
      </c>
      <c r="AE121" s="368">
        <f t="shared" si="65"/>
        <v>-27.5</v>
      </c>
      <c r="AF121" s="339"/>
      <c r="AG121" s="338"/>
      <c r="AH121" s="336"/>
      <c r="AI121" s="161">
        <f t="shared" si="66"/>
        <v>0</v>
      </c>
      <c r="AJ121" s="162">
        <f t="shared" si="51"/>
        <v>2.5</v>
      </c>
      <c r="AK121" s="163">
        <f t="shared" si="67"/>
        <v>2.5</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18</v>
      </c>
      <c r="AX121" s="165" t="str">
        <f t="shared" si="53"/>
        <v/>
      </c>
      <c r="AY121" s="193">
        <f t="shared" si="54"/>
        <v>18</v>
      </c>
      <c r="AZ121" s="183" t="str">
        <f t="shared" si="55"/>
        <v/>
      </c>
      <c r="BA121" s="173">
        <f t="shared" si="56"/>
        <v>0.25</v>
      </c>
      <c r="BB121" s="174" t="str">
        <f t="shared" si="57"/>
        <v/>
      </c>
      <c r="BC121" s="186">
        <f t="shared" si="80"/>
        <v>0.25</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648" t="s">
        <v>3512</v>
      </c>
      <c r="E122" s="16" t="s">
        <v>3549</v>
      </c>
      <c r="F122" s="17"/>
      <c r="G122" s="134">
        <v>45272</v>
      </c>
      <c r="H122" s="135">
        <v>45295</v>
      </c>
      <c r="I122" s="141"/>
      <c r="J122" s="25"/>
      <c r="K122" s="145"/>
      <c r="L122" s="28"/>
      <c r="M122" s="395">
        <v>45295</v>
      </c>
      <c r="N122" s="158">
        <f t="shared" si="63"/>
        <v>18</v>
      </c>
      <c r="O122" s="27"/>
      <c r="P122" s="27"/>
      <c r="Q122" s="27"/>
      <c r="R122" s="27" t="s">
        <v>0</v>
      </c>
      <c r="S122" s="27"/>
      <c r="T122" s="28"/>
      <c r="U122" s="29"/>
      <c r="V122" s="32">
        <v>0.25</v>
      </c>
      <c r="W122" s="318"/>
      <c r="X122" s="319"/>
      <c r="Y122" s="160">
        <f t="shared" si="49"/>
        <v>0.25</v>
      </c>
      <c r="Z122" s="159">
        <f t="shared" si="64"/>
        <v>2.5</v>
      </c>
      <c r="AA122" s="327"/>
      <c r="AB122" s="400">
        <f t="shared" si="73"/>
        <v>-30</v>
      </c>
      <c r="AC122" s="371"/>
      <c r="AD122" s="226" t="str">
        <f t="shared" si="50"/>
        <v/>
      </c>
      <c r="AE122" s="368">
        <f t="shared" si="65"/>
        <v>-27.5</v>
      </c>
      <c r="AF122" s="339"/>
      <c r="AG122" s="338"/>
      <c r="AH122" s="336"/>
      <c r="AI122" s="161">
        <f t="shared" si="66"/>
        <v>0</v>
      </c>
      <c r="AJ122" s="162">
        <f t="shared" si="51"/>
        <v>2.5</v>
      </c>
      <c r="AK122" s="163">
        <f t="shared" si="67"/>
        <v>2.5</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18</v>
      </c>
      <c r="AX122" s="165" t="str">
        <f t="shared" si="53"/>
        <v/>
      </c>
      <c r="AY122" s="193">
        <f t="shared" si="54"/>
        <v>18</v>
      </c>
      <c r="AZ122" s="183" t="str">
        <f t="shared" si="55"/>
        <v/>
      </c>
      <c r="BA122" s="173">
        <f t="shared" si="56"/>
        <v>0.25</v>
      </c>
      <c r="BB122" s="174" t="str">
        <f t="shared" si="57"/>
        <v/>
      </c>
      <c r="BC122" s="186">
        <f t="shared" si="80"/>
        <v>0.25</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649" t="s">
        <v>3513</v>
      </c>
      <c r="E123" s="18" t="s">
        <v>3549</v>
      </c>
      <c r="F123" s="17"/>
      <c r="G123" s="134">
        <v>45272</v>
      </c>
      <c r="H123" s="135">
        <v>45295</v>
      </c>
      <c r="I123" s="141"/>
      <c r="J123" s="25"/>
      <c r="K123" s="145"/>
      <c r="L123" s="28"/>
      <c r="M123" s="395">
        <v>45295</v>
      </c>
      <c r="N123" s="158">
        <f t="shared" si="63"/>
        <v>18</v>
      </c>
      <c r="O123" s="27"/>
      <c r="P123" s="27"/>
      <c r="Q123" s="27"/>
      <c r="R123" s="27" t="s">
        <v>0</v>
      </c>
      <c r="S123" s="27"/>
      <c r="T123" s="28"/>
      <c r="U123" s="29"/>
      <c r="V123" s="32">
        <v>0.25</v>
      </c>
      <c r="W123" s="318"/>
      <c r="X123" s="319"/>
      <c r="Y123" s="160">
        <f t="shared" si="49"/>
        <v>0.25</v>
      </c>
      <c r="Z123" s="159">
        <f t="shared" si="64"/>
        <v>2.5</v>
      </c>
      <c r="AA123" s="327"/>
      <c r="AB123" s="400">
        <f t="shared" si="73"/>
        <v>-30</v>
      </c>
      <c r="AC123" s="371"/>
      <c r="AD123" s="226" t="str">
        <f t="shared" si="50"/>
        <v/>
      </c>
      <c r="AE123" s="368">
        <f t="shared" si="65"/>
        <v>-27.5</v>
      </c>
      <c r="AF123" s="339"/>
      <c r="AG123" s="338"/>
      <c r="AH123" s="336"/>
      <c r="AI123" s="161">
        <f t="shared" si="66"/>
        <v>0</v>
      </c>
      <c r="AJ123" s="162">
        <f t="shared" si="51"/>
        <v>2.5</v>
      </c>
      <c r="AK123" s="163">
        <f t="shared" si="67"/>
        <v>2.5</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18</v>
      </c>
      <c r="AX123" s="165" t="str">
        <f t="shared" si="53"/>
        <v/>
      </c>
      <c r="AY123" s="193">
        <f t="shared" si="54"/>
        <v>18</v>
      </c>
      <c r="AZ123" s="183" t="str">
        <f t="shared" si="55"/>
        <v/>
      </c>
      <c r="BA123" s="173">
        <f t="shared" si="56"/>
        <v>0.25</v>
      </c>
      <c r="BB123" s="174" t="str">
        <f t="shared" si="57"/>
        <v/>
      </c>
      <c r="BC123" s="186">
        <f t="shared" si="80"/>
        <v>0.25</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37.5" x14ac:dyDescent="0.3">
      <c r="A124" s="221"/>
      <c r="B124" s="222"/>
      <c r="C124" s="214">
        <v>113</v>
      </c>
      <c r="D124" s="644" t="s">
        <v>3510</v>
      </c>
      <c r="E124" s="16" t="s">
        <v>3488</v>
      </c>
      <c r="F124" s="17"/>
      <c r="G124" s="134">
        <v>45272</v>
      </c>
      <c r="H124" s="135">
        <v>45280</v>
      </c>
      <c r="I124" s="141" t="s">
        <v>0</v>
      </c>
      <c r="J124" s="25"/>
      <c r="K124" s="145"/>
      <c r="L124" s="28"/>
      <c r="M124" s="395">
        <v>45280</v>
      </c>
      <c r="N124" s="158">
        <f t="shared" si="63"/>
        <v>7</v>
      </c>
      <c r="O124" s="27"/>
      <c r="P124" s="27"/>
      <c r="Q124" s="27"/>
      <c r="R124" s="27" t="s">
        <v>0</v>
      </c>
      <c r="S124" s="27"/>
      <c r="T124" s="28"/>
      <c r="U124" s="29"/>
      <c r="V124" s="32">
        <v>0.25</v>
      </c>
      <c r="W124" s="318"/>
      <c r="X124" s="319"/>
      <c r="Y124" s="160">
        <f t="shared" si="49"/>
        <v>0.25</v>
      </c>
      <c r="Z124" s="159">
        <f t="shared" si="64"/>
        <v>2.5</v>
      </c>
      <c r="AA124" s="327"/>
      <c r="AB124" s="400">
        <f t="shared" si="73"/>
        <v>-30</v>
      </c>
      <c r="AC124" s="371"/>
      <c r="AD124" s="226" t="str">
        <f t="shared" si="50"/>
        <v/>
      </c>
      <c r="AE124" s="368">
        <f t="shared" si="65"/>
        <v>-27.5</v>
      </c>
      <c r="AF124" s="339"/>
      <c r="AG124" s="338"/>
      <c r="AH124" s="336"/>
      <c r="AI124" s="161">
        <f t="shared" si="66"/>
        <v>0</v>
      </c>
      <c r="AJ124" s="162">
        <f t="shared" si="51"/>
        <v>2.5</v>
      </c>
      <c r="AK124" s="163">
        <f t="shared" si="67"/>
        <v>2.5</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7</v>
      </c>
      <c r="AX124" s="165" t="str">
        <f t="shared" si="53"/>
        <v/>
      </c>
      <c r="AY124" s="193">
        <f t="shared" si="54"/>
        <v>7</v>
      </c>
      <c r="AZ124" s="183" t="str">
        <f t="shared" si="55"/>
        <v/>
      </c>
      <c r="BA124" s="173">
        <f t="shared" si="56"/>
        <v>0.25</v>
      </c>
      <c r="BB124" s="174" t="str">
        <f t="shared" si="57"/>
        <v/>
      </c>
      <c r="BC124" s="186">
        <f t="shared" si="80"/>
        <v>0.25</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650" t="s">
        <v>3511</v>
      </c>
      <c r="E125" s="16" t="s">
        <v>3488</v>
      </c>
      <c r="F125" s="17"/>
      <c r="G125" s="134">
        <v>45272</v>
      </c>
      <c r="H125" s="135">
        <v>45280</v>
      </c>
      <c r="I125" s="141" t="s">
        <v>0</v>
      </c>
      <c r="J125" s="25"/>
      <c r="K125" s="145"/>
      <c r="L125" s="28"/>
      <c r="M125" s="395">
        <v>45280</v>
      </c>
      <c r="N125" s="158">
        <f t="shared" si="63"/>
        <v>7</v>
      </c>
      <c r="O125" s="27"/>
      <c r="P125" s="27"/>
      <c r="Q125" s="27"/>
      <c r="R125" s="27" t="s">
        <v>0</v>
      </c>
      <c r="S125" s="27"/>
      <c r="T125" s="28"/>
      <c r="U125" s="29"/>
      <c r="V125" s="32">
        <v>0.25</v>
      </c>
      <c r="W125" s="318"/>
      <c r="X125" s="319"/>
      <c r="Y125" s="160">
        <f t="shared" si="49"/>
        <v>0.25</v>
      </c>
      <c r="Z125" s="159">
        <f t="shared" si="64"/>
        <v>2.5</v>
      </c>
      <c r="AA125" s="327"/>
      <c r="AB125" s="400">
        <f t="shared" si="73"/>
        <v>-30</v>
      </c>
      <c r="AC125" s="371"/>
      <c r="AD125" s="226" t="str">
        <f t="shared" si="50"/>
        <v/>
      </c>
      <c r="AE125" s="368">
        <f t="shared" si="65"/>
        <v>-27.5</v>
      </c>
      <c r="AF125" s="339"/>
      <c r="AG125" s="338"/>
      <c r="AH125" s="336"/>
      <c r="AI125" s="161">
        <f t="shared" si="66"/>
        <v>0</v>
      </c>
      <c r="AJ125" s="162">
        <f t="shared" si="51"/>
        <v>2.5</v>
      </c>
      <c r="AK125" s="163">
        <f t="shared" si="67"/>
        <v>2.5</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f t="shared" si="52"/>
        <v>7</v>
      </c>
      <c r="AX125" s="165" t="str">
        <f t="shared" si="53"/>
        <v/>
      </c>
      <c r="AY125" s="193">
        <f t="shared" si="54"/>
        <v>7</v>
      </c>
      <c r="AZ125" s="183" t="str">
        <f t="shared" si="55"/>
        <v/>
      </c>
      <c r="BA125" s="173">
        <f t="shared" si="56"/>
        <v>0.25</v>
      </c>
      <c r="BB125" s="174" t="str">
        <f t="shared" si="57"/>
        <v/>
      </c>
      <c r="BC125" s="186">
        <f t="shared" si="80"/>
        <v>0.25</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650" t="s">
        <v>3512</v>
      </c>
      <c r="E126" s="16" t="s">
        <v>3488</v>
      </c>
      <c r="F126" s="17"/>
      <c r="G126" s="134">
        <v>45272</v>
      </c>
      <c r="H126" s="135">
        <v>45280</v>
      </c>
      <c r="I126" s="141" t="s">
        <v>0</v>
      </c>
      <c r="J126" s="25"/>
      <c r="K126" s="145"/>
      <c r="L126" s="28"/>
      <c r="M126" s="395">
        <v>45280</v>
      </c>
      <c r="N126" s="158">
        <f t="shared" si="63"/>
        <v>7</v>
      </c>
      <c r="O126" s="27"/>
      <c r="P126" s="27"/>
      <c r="Q126" s="27"/>
      <c r="R126" s="27" t="s">
        <v>0</v>
      </c>
      <c r="S126" s="27"/>
      <c r="T126" s="28"/>
      <c r="U126" s="29"/>
      <c r="V126" s="32">
        <v>0.25</v>
      </c>
      <c r="W126" s="318"/>
      <c r="X126" s="319"/>
      <c r="Y126" s="160">
        <f t="shared" si="49"/>
        <v>0.25</v>
      </c>
      <c r="Z126" s="159">
        <f t="shared" si="64"/>
        <v>2.5</v>
      </c>
      <c r="AA126" s="327"/>
      <c r="AB126" s="400">
        <f t="shared" si="73"/>
        <v>-30</v>
      </c>
      <c r="AC126" s="371"/>
      <c r="AD126" s="226" t="str">
        <f t="shared" si="50"/>
        <v/>
      </c>
      <c r="AE126" s="368">
        <f t="shared" si="65"/>
        <v>-27.5</v>
      </c>
      <c r="AF126" s="339"/>
      <c r="AG126" s="338"/>
      <c r="AH126" s="336"/>
      <c r="AI126" s="161">
        <f t="shared" si="66"/>
        <v>0</v>
      </c>
      <c r="AJ126" s="162">
        <f t="shared" si="51"/>
        <v>2.5</v>
      </c>
      <c r="AK126" s="163">
        <f t="shared" si="67"/>
        <v>2.5</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f t="shared" si="52"/>
        <v>7</v>
      </c>
      <c r="AX126" s="165" t="str">
        <f t="shared" si="53"/>
        <v/>
      </c>
      <c r="AY126" s="193">
        <f t="shared" si="54"/>
        <v>7</v>
      </c>
      <c r="AZ126" s="183" t="str">
        <f t="shared" si="55"/>
        <v/>
      </c>
      <c r="BA126" s="173">
        <f t="shared" si="56"/>
        <v>0.25</v>
      </c>
      <c r="BB126" s="174" t="str">
        <f t="shared" si="57"/>
        <v/>
      </c>
      <c r="BC126" s="186">
        <f t="shared" si="80"/>
        <v>0.25</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651" t="s">
        <v>3513</v>
      </c>
      <c r="E127" s="18" t="s">
        <v>3488</v>
      </c>
      <c r="F127" s="17"/>
      <c r="G127" s="134">
        <v>45272</v>
      </c>
      <c r="H127" s="135">
        <v>45280</v>
      </c>
      <c r="I127" s="141" t="s">
        <v>0</v>
      </c>
      <c r="J127" s="25"/>
      <c r="K127" s="145"/>
      <c r="L127" s="28"/>
      <c r="M127" s="395">
        <v>45280</v>
      </c>
      <c r="N127" s="158">
        <f t="shared" si="63"/>
        <v>7</v>
      </c>
      <c r="O127" s="27"/>
      <c r="P127" s="27"/>
      <c r="Q127" s="27"/>
      <c r="R127" s="27" t="s">
        <v>0</v>
      </c>
      <c r="S127" s="27"/>
      <c r="T127" s="28"/>
      <c r="U127" s="29"/>
      <c r="V127" s="32">
        <v>0.25</v>
      </c>
      <c r="W127" s="318"/>
      <c r="X127" s="319"/>
      <c r="Y127" s="160">
        <f t="shared" si="49"/>
        <v>0.25</v>
      </c>
      <c r="Z127" s="159">
        <f t="shared" si="64"/>
        <v>2.5</v>
      </c>
      <c r="AA127" s="327"/>
      <c r="AB127" s="400">
        <f t="shared" si="73"/>
        <v>-30</v>
      </c>
      <c r="AC127" s="371"/>
      <c r="AD127" s="226" t="str">
        <f t="shared" si="50"/>
        <v/>
      </c>
      <c r="AE127" s="368">
        <f t="shared" si="65"/>
        <v>-27.5</v>
      </c>
      <c r="AF127" s="339"/>
      <c r="AG127" s="338"/>
      <c r="AH127" s="336"/>
      <c r="AI127" s="161">
        <f t="shared" si="66"/>
        <v>0</v>
      </c>
      <c r="AJ127" s="162">
        <f t="shared" si="51"/>
        <v>2.5</v>
      </c>
      <c r="AK127" s="163">
        <f t="shared" si="67"/>
        <v>2.5</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f t="shared" si="52"/>
        <v>7</v>
      </c>
      <c r="AX127" s="165" t="str">
        <f t="shared" si="53"/>
        <v/>
      </c>
      <c r="AY127" s="193">
        <f t="shared" si="54"/>
        <v>7</v>
      </c>
      <c r="AZ127" s="183" t="str">
        <f t="shared" si="55"/>
        <v/>
      </c>
      <c r="BA127" s="173">
        <f t="shared" si="56"/>
        <v>0.25</v>
      </c>
      <c r="BB127" s="174" t="str">
        <f t="shared" si="57"/>
        <v/>
      </c>
      <c r="BC127" s="186">
        <f t="shared" si="80"/>
        <v>0.25</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12.5" x14ac:dyDescent="0.3">
      <c r="A128" s="221"/>
      <c r="B128" s="222"/>
      <c r="C128" s="214">
        <v>117</v>
      </c>
      <c r="D128" s="638" t="s">
        <v>3514</v>
      </c>
      <c r="E128" s="16" t="s">
        <v>3487</v>
      </c>
      <c r="F128" s="17"/>
      <c r="G128" s="134">
        <v>45272</v>
      </c>
      <c r="H128" s="135">
        <v>45295</v>
      </c>
      <c r="I128" s="141"/>
      <c r="J128" s="25"/>
      <c r="K128" s="145"/>
      <c r="L128" s="28"/>
      <c r="M128" s="395">
        <v>45295</v>
      </c>
      <c r="N128" s="158">
        <f t="shared" si="63"/>
        <v>18</v>
      </c>
      <c r="O128" s="27"/>
      <c r="P128" s="27"/>
      <c r="Q128" s="27"/>
      <c r="R128" s="27" t="s">
        <v>0</v>
      </c>
      <c r="S128" s="27"/>
      <c r="T128" s="28"/>
      <c r="U128" s="29"/>
      <c r="V128" s="32">
        <v>0.25</v>
      </c>
      <c r="W128" s="318"/>
      <c r="X128" s="319"/>
      <c r="Y128" s="160">
        <f t="shared" si="49"/>
        <v>0.25</v>
      </c>
      <c r="Z128" s="159">
        <f t="shared" si="64"/>
        <v>2.5</v>
      </c>
      <c r="AA128" s="327"/>
      <c r="AB128" s="400">
        <f t="shared" si="73"/>
        <v>-30</v>
      </c>
      <c r="AC128" s="371"/>
      <c r="AD128" s="226" t="str">
        <f t="shared" si="50"/>
        <v/>
      </c>
      <c r="AE128" s="368">
        <f t="shared" si="65"/>
        <v>-27.5</v>
      </c>
      <c r="AF128" s="339"/>
      <c r="AG128" s="338"/>
      <c r="AH128" s="336"/>
      <c r="AI128" s="161">
        <f t="shared" si="66"/>
        <v>0</v>
      </c>
      <c r="AJ128" s="162">
        <f t="shared" si="51"/>
        <v>2.5</v>
      </c>
      <c r="AK128" s="163">
        <f t="shared" si="67"/>
        <v>2.5</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f t="shared" si="52"/>
        <v>18</v>
      </c>
      <c r="AX128" s="165" t="str">
        <f t="shared" si="53"/>
        <v/>
      </c>
      <c r="AY128" s="193">
        <f t="shared" si="54"/>
        <v>18</v>
      </c>
      <c r="AZ128" s="183" t="str">
        <f t="shared" si="55"/>
        <v/>
      </c>
      <c r="BA128" s="173">
        <f t="shared" si="56"/>
        <v>0.25</v>
      </c>
      <c r="BB128" s="174" t="str">
        <f t="shared" si="57"/>
        <v/>
      </c>
      <c r="BC128" s="186">
        <f t="shared" si="80"/>
        <v>0.25</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12.5" x14ac:dyDescent="0.3">
      <c r="A129" s="221"/>
      <c r="B129" s="222"/>
      <c r="C129" s="214">
        <v>118</v>
      </c>
      <c r="D129" s="638" t="s">
        <v>3515</v>
      </c>
      <c r="E129" s="16" t="s">
        <v>3487</v>
      </c>
      <c r="F129" s="17"/>
      <c r="G129" s="134">
        <v>45272</v>
      </c>
      <c r="H129" s="135">
        <v>45295</v>
      </c>
      <c r="I129" s="141"/>
      <c r="J129" s="25"/>
      <c r="K129" s="145"/>
      <c r="L129" s="28"/>
      <c r="M129" s="395">
        <v>45295</v>
      </c>
      <c r="N129" s="158">
        <f t="shared" si="63"/>
        <v>18</v>
      </c>
      <c r="O129" s="27"/>
      <c r="P129" s="27"/>
      <c r="Q129" s="27"/>
      <c r="R129" s="27" t="s">
        <v>0</v>
      </c>
      <c r="S129" s="27"/>
      <c r="T129" s="28"/>
      <c r="U129" s="29"/>
      <c r="V129" s="32">
        <v>0.25</v>
      </c>
      <c r="W129" s="318"/>
      <c r="X129" s="319"/>
      <c r="Y129" s="160">
        <f t="shared" si="49"/>
        <v>0.25</v>
      </c>
      <c r="Z129" s="159">
        <f t="shared" si="64"/>
        <v>2.5</v>
      </c>
      <c r="AA129" s="327"/>
      <c r="AB129" s="400">
        <f t="shared" si="73"/>
        <v>-30</v>
      </c>
      <c r="AC129" s="371"/>
      <c r="AD129" s="226" t="str">
        <f t="shared" si="50"/>
        <v/>
      </c>
      <c r="AE129" s="368">
        <f t="shared" si="65"/>
        <v>-27.5</v>
      </c>
      <c r="AF129" s="339"/>
      <c r="AG129" s="338"/>
      <c r="AH129" s="336"/>
      <c r="AI129" s="161">
        <f t="shared" si="66"/>
        <v>0</v>
      </c>
      <c r="AJ129" s="162">
        <f t="shared" si="51"/>
        <v>2.5</v>
      </c>
      <c r="AK129" s="163">
        <f t="shared" si="67"/>
        <v>2.5</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f t="shared" si="52"/>
        <v>18</v>
      </c>
      <c r="AX129" s="165" t="str">
        <f t="shared" si="53"/>
        <v/>
      </c>
      <c r="AY129" s="193">
        <f t="shared" si="54"/>
        <v>18</v>
      </c>
      <c r="AZ129" s="183" t="str">
        <f t="shared" si="55"/>
        <v/>
      </c>
      <c r="BA129" s="173">
        <f t="shared" si="56"/>
        <v>0.25</v>
      </c>
      <c r="BB129" s="174" t="str">
        <f t="shared" si="57"/>
        <v/>
      </c>
      <c r="BC129" s="186">
        <f t="shared" si="80"/>
        <v>0.25</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56.25" x14ac:dyDescent="0.3">
      <c r="A130" s="221"/>
      <c r="B130" s="222"/>
      <c r="C130" s="213">
        <v>119</v>
      </c>
      <c r="D130" s="638" t="s">
        <v>3516</v>
      </c>
      <c r="E130" s="16" t="s">
        <v>3487</v>
      </c>
      <c r="F130" s="17"/>
      <c r="G130" s="134">
        <v>45272</v>
      </c>
      <c r="H130" s="135">
        <v>45295</v>
      </c>
      <c r="I130" s="141"/>
      <c r="J130" s="25"/>
      <c r="K130" s="145"/>
      <c r="L130" s="28"/>
      <c r="M130" s="395">
        <v>45295</v>
      </c>
      <c r="N130" s="158">
        <f t="shared" si="63"/>
        <v>18</v>
      </c>
      <c r="O130" s="27"/>
      <c r="P130" s="27"/>
      <c r="Q130" s="27"/>
      <c r="R130" s="27" t="s">
        <v>0</v>
      </c>
      <c r="S130" s="27"/>
      <c r="T130" s="28"/>
      <c r="U130" s="29"/>
      <c r="V130" s="32">
        <v>0.25</v>
      </c>
      <c r="W130" s="318"/>
      <c r="X130" s="319"/>
      <c r="Y130" s="160">
        <f t="shared" si="49"/>
        <v>0.25</v>
      </c>
      <c r="Z130" s="159">
        <f t="shared" si="64"/>
        <v>2.5</v>
      </c>
      <c r="AA130" s="327"/>
      <c r="AB130" s="400">
        <f t="shared" si="73"/>
        <v>-30</v>
      </c>
      <c r="AC130" s="371"/>
      <c r="AD130" s="226" t="str">
        <f t="shared" si="50"/>
        <v/>
      </c>
      <c r="AE130" s="368">
        <f t="shared" si="65"/>
        <v>-27.5</v>
      </c>
      <c r="AF130" s="339"/>
      <c r="AG130" s="338"/>
      <c r="AH130" s="336"/>
      <c r="AI130" s="161">
        <f t="shared" si="66"/>
        <v>0</v>
      </c>
      <c r="AJ130" s="162">
        <f t="shared" si="51"/>
        <v>2.5</v>
      </c>
      <c r="AK130" s="163">
        <f t="shared" si="67"/>
        <v>2.5</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f t="shared" si="52"/>
        <v>18</v>
      </c>
      <c r="AX130" s="165" t="str">
        <f t="shared" si="53"/>
        <v/>
      </c>
      <c r="AY130" s="193">
        <f t="shared" si="54"/>
        <v>18</v>
      </c>
      <c r="AZ130" s="183" t="str">
        <f t="shared" si="55"/>
        <v/>
      </c>
      <c r="BA130" s="173">
        <f t="shared" si="56"/>
        <v>0.25</v>
      </c>
      <c r="BB130" s="174" t="str">
        <f t="shared" si="57"/>
        <v/>
      </c>
      <c r="BC130" s="186">
        <f t="shared" si="80"/>
        <v>0.25</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12.5" x14ac:dyDescent="0.3">
      <c r="A131" s="221"/>
      <c r="B131" s="222"/>
      <c r="C131" s="214">
        <v>120</v>
      </c>
      <c r="D131" s="641" t="s">
        <v>3514</v>
      </c>
      <c r="E131" s="18" t="s">
        <v>3549</v>
      </c>
      <c r="F131" s="17"/>
      <c r="G131" s="134">
        <v>45272</v>
      </c>
      <c r="H131" s="135">
        <v>45295</v>
      </c>
      <c r="I131" s="141"/>
      <c r="J131" s="25"/>
      <c r="K131" s="145"/>
      <c r="L131" s="28"/>
      <c r="M131" s="395">
        <v>45295</v>
      </c>
      <c r="N131" s="158">
        <f t="shared" si="63"/>
        <v>18</v>
      </c>
      <c r="O131" s="27"/>
      <c r="P131" s="27"/>
      <c r="Q131" s="27"/>
      <c r="R131" s="27" t="s">
        <v>0</v>
      </c>
      <c r="S131" s="27"/>
      <c r="T131" s="28"/>
      <c r="U131" s="29"/>
      <c r="V131" s="32">
        <v>0.25</v>
      </c>
      <c r="W131" s="318"/>
      <c r="X131" s="319"/>
      <c r="Y131" s="160">
        <f t="shared" si="49"/>
        <v>0.25</v>
      </c>
      <c r="Z131" s="159">
        <f t="shared" si="64"/>
        <v>2.5</v>
      </c>
      <c r="AA131" s="327"/>
      <c r="AB131" s="400">
        <f t="shared" si="73"/>
        <v>-30</v>
      </c>
      <c r="AC131" s="371"/>
      <c r="AD131" s="226" t="str">
        <f t="shared" si="50"/>
        <v/>
      </c>
      <c r="AE131" s="368">
        <f t="shared" si="65"/>
        <v>-27.5</v>
      </c>
      <c r="AF131" s="339"/>
      <c r="AG131" s="338"/>
      <c r="AH131" s="336"/>
      <c r="AI131" s="161">
        <f t="shared" si="66"/>
        <v>0</v>
      </c>
      <c r="AJ131" s="162">
        <f t="shared" si="51"/>
        <v>2.5</v>
      </c>
      <c r="AK131" s="163">
        <f t="shared" si="67"/>
        <v>2.5</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f t="shared" si="52"/>
        <v>18</v>
      </c>
      <c r="AX131" s="165" t="str">
        <f t="shared" si="53"/>
        <v/>
      </c>
      <c r="AY131" s="193">
        <f t="shared" si="54"/>
        <v>18</v>
      </c>
      <c r="AZ131" s="183" t="str">
        <f t="shared" si="55"/>
        <v/>
      </c>
      <c r="BA131" s="173">
        <f t="shared" si="56"/>
        <v>0.25</v>
      </c>
      <c r="BB131" s="174" t="str">
        <f t="shared" si="57"/>
        <v/>
      </c>
      <c r="BC131" s="186">
        <f t="shared" si="80"/>
        <v>0.25</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12.5" x14ac:dyDescent="0.3">
      <c r="A132" s="221"/>
      <c r="B132" s="222"/>
      <c r="C132" s="213">
        <v>121</v>
      </c>
      <c r="D132" s="641" t="s">
        <v>3515</v>
      </c>
      <c r="E132" s="16" t="s">
        <v>3549</v>
      </c>
      <c r="F132" s="17"/>
      <c r="G132" s="134">
        <v>45272</v>
      </c>
      <c r="H132" s="135">
        <v>45295</v>
      </c>
      <c r="I132" s="141"/>
      <c r="J132" s="25"/>
      <c r="K132" s="145"/>
      <c r="L132" s="28"/>
      <c r="M132" s="395">
        <v>45295</v>
      </c>
      <c r="N132" s="158">
        <f t="shared" si="63"/>
        <v>18</v>
      </c>
      <c r="O132" s="27"/>
      <c r="P132" s="27"/>
      <c r="Q132" s="27"/>
      <c r="R132" s="27" t="s">
        <v>0</v>
      </c>
      <c r="S132" s="27"/>
      <c r="T132" s="28"/>
      <c r="U132" s="29"/>
      <c r="V132" s="32">
        <v>0.25</v>
      </c>
      <c r="W132" s="318"/>
      <c r="X132" s="319"/>
      <c r="Y132" s="160">
        <f t="shared" si="49"/>
        <v>0.25</v>
      </c>
      <c r="Z132" s="159">
        <f t="shared" si="64"/>
        <v>2.5</v>
      </c>
      <c r="AA132" s="327"/>
      <c r="AB132" s="400">
        <f t="shared" si="73"/>
        <v>-30</v>
      </c>
      <c r="AC132" s="371"/>
      <c r="AD132" s="226" t="str">
        <f t="shared" si="50"/>
        <v/>
      </c>
      <c r="AE132" s="368">
        <f t="shared" si="65"/>
        <v>-27.5</v>
      </c>
      <c r="AF132" s="339"/>
      <c r="AG132" s="338"/>
      <c r="AH132" s="336"/>
      <c r="AI132" s="161">
        <f t="shared" si="66"/>
        <v>0</v>
      </c>
      <c r="AJ132" s="162">
        <f t="shared" si="51"/>
        <v>2.5</v>
      </c>
      <c r="AK132" s="163">
        <f t="shared" si="67"/>
        <v>2.5</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f t="shared" si="52"/>
        <v>18</v>
      </c>
      <c r="AX132" s="165" t="str">
        <f t="shared" si="53"/>
        <v/>
      </c>
      <c r="AY132" s="193">
        <f t="shared" si="54"/>
        <v>18</v>
      </c>
      <c r="AZ132" s="183" t="str">
        <f t="shared" si="55"/>
        <v/>
      </c>
      <c r="BA132" s="173">
        <f t="shared" si="56"/>
        <v>0.25</v>
      </c>
      <c r="BB132" s="174" t="str">
        <f t="shared" si="57"/>
        <v/>
      </c>
      <c r="BC132" s="186">
        <f t="shared" si="80"/>
        <v>0.25</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56.25" x14ac:dyDescent="0.3">
      <c r="A133" s="221"/>
      <c r="B133" s="222"/>
      <c r="C133" s="214">
        <v>122</v>
      </c>
      <c r="D133" s="641" t="s">
        <v>3516</v>
      </c>
      <c r="E133" s="16" t="s">
        <v>3549</v>
      </c>
      <c r="F133" s="17"/>
      <c r="G133" s="134">
        <v>45272</v>
      </c>
      <c r="H133" s="135">
        <v>45295</v>
      </c>
      <c r="I133" s="141"/>
      <c r="J133" s="25"/>
      <c r="K133" s="145"/>
      <c r="L133" s="28"/>
      <c r="M133" s="395">
        <v>45295</v>
      </c>
      <c r="N133" s="158">
        <f t="shared" si="63"/>
        <v>18</v>
      </c>
      <c r="O133" s="27"/>
      <c r="P133" s="27"/>
      <c r="Q133" s="27"/>
      <c r="R133" s="27" t="s">
        <v>0</v>
      </c>
      <c r="S133" s="27"/>
      <c r="T133" s="28"/>
      <c r="U133" s="29"/>
      <c r="V133" s="32">
        <v>0.25</v>
      </c>
      <c r="W133" s="318"/>
      <c r="X133" s="319"/>
      <c r="Y133" s="160">
        <f t="shared" si="49"/>
        <v>0.25</v>
      </c>
      <c r="Z133" s="159">
        <f t="shared" si="64"/>
        <v>2.5</v>
      </c>
      <c r="AA133" s="327"/>
      <c r="AB133" s="400">
        <f t="shared" si="73"/>
        <v>-30</v>
      </c>
      <c r="AC133" s="371"/>
      <c r="AD133" s="226" t="str">
        <f t="shared" si="50"/>
        <v/>
      </c>
      <c r="AE133" s="368">
        <f t="shared" si="65"/>
        <v>-27.5</v>
      </c>
      <c r="AF133" s="339"/>
      <c r="AG133" s="338"/>
      <c r="AH133" s="336"/>
      <c r="AI133" s="161">
        <f t="shared" si="66"/>
        <v>0</v>
      </c>
      <c r="AJ133" s="162">
        <f t="shared" si="51"/>
        <v>2.5</v>
      </c>
      <c r="AK133" s="163">
        <f t="shared" si="67"/>
        <v>2.5</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f t="shared" si="52"/>
        <v>18</v>
      </c>
      <c r="AX133" s="165" t="str">
        <f t="shared" si="53"/>
        <v/>
      </c>
      <c r="AY133" s="193">
        <f t="shared" si="54"/>
        <v>18</v>
      </c>
      <c r="AZ133" s="183" t="str">
        <f t="shared" si="55"/>
        <v/>
      </c>
      <c r="BA133" s="173">
        <f t="shared" si="56"/>
        <v>0.25</v>
      </c>
      <c r="BB133" s="174" t="str">
        <f t="shared" si="57"/>
        <v/>
      </c>
      <c r="BC133" s="186">
        <f t="shared" si="80"/>
        <v>0.25</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12.5" x14ac:dyDescent="0.3">
      <c r="A134" s="221"/>
      <c r="B134" s="222"/>
      <c r="C134" s="214">
        <v>123</v>
      </c>
      <c r="D134" s="644" t="s">
        <v>3514</v>
      </c>
      <c r="E134" s="16" t="s">
        <v>3550</v>
      </c>
      <c r="F134" s="17"/>
      <c r="G134" s="134">
        <v>45272</v>
      </c>
      <c r="H134" s="135"/>
      <c r="I134" s="141"/>
      <c r="J134" s="25"/>
      <c r="K134" s="145"/>
      <c r="L134" s="28"/>
      <c r="M134" s="395">
        <v>45301</v>
      </c>
      <c r="N134" s="158">
        <f t="shared" si="63"/>
        <v>22</v>
      </c>
      <c r="O134" s="27" t="s">
        <v>0</v>
      </c>
      <c r="P134" s="27"/>
      <c r="Q134" s="27"/>
      <c r="R134" s="27"/>
      <c r="S134" s="27"/>
      <c r="T134" s="28"/>
      <c r="U134" s="29"/>
      <c r="V134" s="32">
        <v>0.25</v>
      </c>
      <c r="W134" s="318"/>
      <c r="X134" s="319"/>
      <c r="Y134" s="160">
        <f t="shared" si="49"/>
        <v>0.25</v>
      </c>
      <c r="Z134" s="159">
        <f t="shared" si="64"/>
        <v>2.5</v>
      </c>
      <c r="AA134" s="327"/>
      <c r="AB134" s="400">
        <f t="shared" si="73"/>
        <v>-30</v>
      </c>
      <c r="AC134" s="371"/>
      <c r="AD134" s="226" t="str">
        <f t="shared" si="50"/>
        <v/>
      </c>
      <c r="AE134" s="368">
        <f t="shared" si="65"/>
        <v>-27.5</v>
      </c>
      <c r="AF134" s="339"/>
      <c r="AG134" s="338"/>
      <c r="AH134" s="336"/>
      <c r="AI134" s="161">
        <f t="shared" si="66"/>
        <v>0</v>
      </c>
      <c r="AJ134" s="162">
        <f t="shared" si="51"/>
        <v>2.5</v>
      </c>
      <c r="AK134" s="163">
        <f t="shared" si="67"/>
        <v>2.5</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f t="shared" si="52"/>
        <v>22</v>
      </c>
      <c r="AX134" s="165" t="str">
        <f t="shared" si="53"/>
        <v/>
      </c>
      <c r="AY134" s="193">
        <f t="shared" si="54"/>
        <v>22</v>
      </c>
      <c r="AZ134" s="183" t="str">
        <f t="shared" si="55"/>
        <v/>
      </c>
      <c r="BA134" s="173">
        <f t="shared" si="56"/>
        <v>0.25</v>
      </c>
      <c r="BB134" s="174" t="str">
        <f t="shared" si="57"/>
        <v/>
      </c>
      <c r="BC134" s="186">
        <f t="shared" si="80"/>
        <v>0.25</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12.5" x14ac:dyDescent="0.3">
      <c r="A135" s="221"/>
      <c r="B135" s="222"/>
      <c r="C135" s="213">
        <v>124</v>
      </c>
      <c r="D135" s="644" t="s">
        <v>3515</v>
      </c>
      <c r="E135" s="18" t="s">
        <v>3550</v>
      </c>
      <c r="F135" s="17"/>
      <c r="G135" s="134">
        <v>45272</v>
      </c>
      <c r="H135" s="135"/>
      <c r="I135" s="141"/>
      <c r="J135" s="25"/>
      <c r="K135" s="145"/>
      <c r="L135" s="28"/>
      <c r="M135" s="395">
        <v>45301</v>
      </c>
      <c r="N135" s="158">
        <f t="shared" si="63"/>
        <v>22</v>
      </c>
      <c r="O135" s="27" t="s">
        <v>0</v>
      </c>
      <c r="P135" s="27"/>
      <c r="Q135" s="27"/>
      <c r="R135" s="27"/>
      <c r="S135" s="27"/>
      <c r="T135" s="28"/>
      <c r="U135" s="29"/>
      <c r="V135" s="32">
        <v>0.25</v>
      </c>
      <c r="W135" s="318"/>
      <c r="X135" s="319"/>
      <c r="Y135" s="160">
        <f t="shared" si="49"/>
        <v>0.25</v>
      </c>
      <c r="Z135" s="159">
        <f t="shared" si="64"/>
        <v>2.5</v>
      </c>
      <c r="AA135" s="327"/>
      <c r="AB135" s="400">
        <f t="shared" si="73"/>
        <v>-30</v>
      </c>
      <c r="AC135" s="371"/>
      <c r="AD135" s="226" t="str">
        <f t="shared" si="50"/>
        <v/>
      </c>
      <c r="AE135" s="368">
        <f t="shared" si="65"/>
        <v>-27.5</v>
      </c>
      <c r="AF135" s="339"/>
      <c r="AG135" s="338"/>
      <c r="AH135" s="336"/>
      <c r="AI135" s="161">
        <f t="shared" si="66"/>
        <v>0</v>
      </c>
      <c r="AJ135" s="162">
        <f t="shared" si="51"/>
        <v>2.5</v>
      </c>
      <c r="AK135" s="163">
        <f t="shared" si="67"/>
        <v>2.5</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f t="shared" si="52"/>
        <v>22</v>
      </c>
      <c r="AX135" s="165" t="str">
        <f t="shared" si="53"/>
        <v/>
      </c>
      <c r="AY135" s="193">
        <f t="shared" si="54"/>
        <v>22</v>
      </c>
      <c r="AZ135" s="183" t="str">
        <f t="shared" si="55"/>
        <v/>
      </c>
      <c r="BA135" s="173">
        <f t="shared" si="56"/>
        <v>0.25</v>
      </c>
      <c r="BB135" s="174" t="str">
        <f t="shared" si="57"/>
        <v/>
      </c>
      <c r="BC135" s="186">
        <f t="shared" si="80"/>
        <v>0.25</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56.25" x14ac:dyDescent="0.3">
      <c r="A136" s="221"/>
      <c r="B136" s="222"/>
      <c r="C136" s="214">
        <v>125</v>
      </c>
      <c r="D136" s="644" t="s">
        <v>3516</v>
      </c>
      <c r="E136" s="16" t="s">
        <v>3550</v>
      </c>
      <c r="F136" s="17"/>
      <c r="G136" s="134">
        <v>45272</v>
      </c>
      <c r="H136" s="135"/>
      <c r="I136" s="141"/>
      <c r="J136" s="25"/>
      <c r="K136" s="145"/>
      <c r="L136" s="28"/>
      <c r="M136" s="395">
        <v>45301</v>
      </c>
      <c r="N136" s="158">
        <f t="shared" si="63"/>
        <v>22</v>
      </c>
      <c r="O136" s="27"/>
      <c r="P136" s="27"/>
      <c r="Q136" s="27"/>
      <c r="R136" s="27" t="s">
        <v>0</v>
      </c>
      <c r="S136" s="27"/>
      <c r="T136" s="28"/>
      <c r="U136" s="29"/>
      <c r="V136" s="32">
        <v>0.25</v>
      </c>
      <c r="W136" s="318"/>
      <c r="X136" s="319"/>
      <c r="Y136" s="160">
        <f t="shared" si="49"/>
        <v>0.25</v>
      </c>
      <c r="Z136" s="159">
        <f t="shared" si="64"/>
        <v>2.5</v>
      </c>
      <c r="AA136" s="327"/>
      <c r="AB136" s="400">
        <f t="shared" si="73"/>
        <v>-30</v>
      </c>
      <c r="AC136" s="371"/>
      <c r="AD136" s="226" t="str">
        <f t="shared" si="50"/>
        <v/>
      </c>
      <c r="AE136" s="368">
        <f t="shared" si="65"/>
        <v>-27.5</v>
      </c>
      <c r="AF136" s="339"/>
      <c r="AG136" s="338"/>
      <c r="AH136" s="336"/>
      <c r="AI136" s="161">
        <f t="shared" si="66"/>
        <v>0</v>
      </c>
      <c r="AJ136" s="162">
        <f t="shared" si="51"/>
        <v>2.5</v>
      </c>
      <c r="AK136" s="163">
        <f t="shared" si="67"/>
        <v>2.5</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f t="shared" si="52"/>
        <v>22</v>
      </c>
      <c r="AX136" s="165" t="str">
        <f t="shared" si="53"/>
        <v/>
      </c>
      <c r="AY136" s="193">
        <f t="shared" si="54"/>
        <v>22</v>
      </c>
      <c r="AZ136" s="183" t="str">
        <f t="shared" si="55"/>
        <v/>
      </c>
      <c r="BA136" s="173">
        <f t="shared" si="56"/>
        <v>0.25</v>
      </c>
      <c r="BB136" s="174" t="str">
        <f t="shared" si="57"/>
        <v/>
      </c>
      <c r="BC136" s="186">
        <f t="shared" si="80"/>
        <v>0.25</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75" x14ac:dyDescent="0.3">
      <c r="A137" s="221"/>
      <c r="B137" s="222"/>
      <c r="C137" s="213">
        <v>126</v>
      </c>
      <c r="D137" s="656" t="s">
        <v>3517</v>
      </c>
      <c r="E137" s="16" t="s">
        <v>3578</v>
      </c>
      <c r="F137" s="17"/>
      <c r="G137" s="134">
        <v>45272</v>
      </c>
      <c r="H137" s="135"/>
      <c r="I137" s="141"/>
      <c r="J137" s="25"/>
      <c r="K137" s="145"/>
      <c r="L137" s="28"/>
      <c r="M137" s="395">
        <v>45282</v>
      </c>
      <c r="N137" s="158">
        <f t="shared" si="63"/>
        <v>9</v>
      </c>
      <c r="O137" s="27" t="s">
        <v>0</v>
      </c>
      <c r="P137" s="27"/>
      <c r="Q137" s="27"/>
      <c r="R137" s="27"/>
      <c r="S137" s="27"/>
      <c r="T137" s="28"/>
      <c r="U137" s="29"/>
      <c r="V137" s="32">
        <v>0.25</v>
      </c>
      <c r="W137" s="318"/>
      <c r="X137" s="319"/>
      <c r="Y137" s="160">
        <f t="shared" si="49"/>
        <v>0.25</v>
      </c>
      <c r="Z137" s="159">
        <f t="shared" si="64"/>
        <v>2.5</v>
      </c>
      <c r="AA137" s="327"/>
      <c r="AB137" s="400">
        <f t="shared" si="73"/>
        <v>-30</v>
      </c>
      <c r="AC137" s="371"/>
      <c r="AD137" s="226" t="str">
        <f t="shared" si="50"/>
        <v/>
      </c>
      <c r="AE137" s="368">
        <f t="shared" si="65"/>
        <v>-27.5</v>
      </c>
      <c r="AF137" s="339"/>
      <c r="AG137" s="338"/>
      <c r="AH137" s="336"/>
      <c r="AI137" s="161">
        <f t="shared" si="66"/>
        <v>0</v>
      </c>
      <c r="AJ137" s="162">
        <f t="shared" si="51"/>
        <v>2.5</v>
      </c>
      <c r="AK137" s="163">
        <f t="shared" si="67"/>
        <v>2.5</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f t="shared" si="52"/>
        <v>9</v>
      </c>
      <c r="AX137" s="165" t="str">
        <f t="shared" si="53"/>
        <v/>
      </c>
      <c r="AY137" s="193">
        <f t="shared" si="54"/>
        <v>9</v>
      </c>
      <c r="AZ137" s="183" t="str">
        <f t="shared" si="55"/>
        <v/>
      </c>
      <c r="BA137" s="173">
        <f t="shared" si="56"/>
        <v>0.25</v>
      </c>
      <c r="BB137" s="174" t="str">
        <f t="shared" si="57"/>
        <v/>
      </c>
      <c r="BC137" s="186">
        <f t="shared" si="80"/>
        <v>0.25</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56.25" x14ac:dyDescent="0.3">
      <c r="A138" s="221"/>
      <c r="B138" s="222"/>
      <c r="C138" s="214">
        <v>127</v>
      </c>
      <c r="D138" s="644" t="s">
        <v>3518</v>
      </c>
      <c r="E138" s="16" t="s">
        <v>3578</v>
      </c>
      <c r="F138" s="17"/>
      <c r="G138" s="134">
        <v>45272</v>
      </c>
      <c r="H138" s="135"/>
      <c r="I138" s="141"/>
      <c r="J138" s="25"/>
      <c r="K138" s="145"/>
      <c r="L138" s="28"/>
      <c r="M138" s="395">
        <v>45282</v>
      </c>
      <c r="N138" s="158">
        <f t="shared" si="63"/>
        <v>9</v>
      </c>
      <c r="O138" s="27" t="s">
        <v>0</v>
      </c>
      <c r="P138" s="27"/>
      <c r="Q138" s="27"/>
      <c r="R138" s="27"/>
      <c r="S138" s="27"/>
      <c r="T138" s="28"/>
      <c r="U138" s="29"/>
      <c r="V138" s="32">
        <v>0.25</v>
      </c>
      <c r="W138" s="318"/>
      <c r="X138" s="319"/>
      <c r="Y138" s="160">
        <f t="shared" si="49"/>
        <v>0.25</v>
      </c>
      <c r="Z138" s="159">
        <f t="shared" si="64"/>
        <v>2.5</v>
      </c>
      <c r="AA138" s="327"/>
      <c r="AB138" s="400">
        <f t="shared" si="73"/>
        <v>-30</v>
      </c>
      <c r="AC138" s="371"/>
      <c r="AD138" s="226" t="str">
        <f t="shared" si="50"/>
        <v/>
      </c>
      <c r="AE138" s="368">
        <f t="shared" si="65"/>
        <v>-27.5</v>
      </c>
      <c r="AF138" s="339"/>
      <c r="AG138" s="338"/>
      <c r="AH138" s="336"/>
      <c r="AI138" s="161">
        <f t="shared" si="66"/>
        <v>0</v>
      </c>
      <c r="AJ138" s="162">
        <f t="shared" si="51"/>
        <v>2.5</v>
      </c>
      <c r="AK138" s="163">
        <f t="shared" si="67"/>
        <v>2.5</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f t="shared" si="52"/>
        <v>9</v>
      </c>
      <c r="AX138" s="165" t="str">
        <f t="shared" si="53"/>
        <v/>
      </c>
      <c r="AY138" s="193">
        <f t="shared" si="54"/>
        <v>9</v>
      </c>
      <c r="AZ138" s="183" t="str">
        <f t="shared" si="55"/>
        <v/>
      </c>
      <c r="BA138" s="173">
        <f t="shared" si="56"/>
        <v>0.25</v>
      </c>
      <c r="BB138" s="174" t="str">
        <f t="shared" si="57"/>
        <v/>
      </c>
      <c r="BC138" s="186">
        <f t="shared" si="80"/>
        <v>0.25</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75" x14ac:dyDescent="0.3">
      <c r="A139" s="221"/>
      <c r="B139" s="222"/>
      <c r="C139" s="214">
        <v>128</v>
      </c>
      <c r="D139" s="639" t="s">
        <v>3519</v>
      </c>
      <c r="E139" s="18" t="s">
        <v>3487</v>
      </c>
      <c r="F139" s="17"/>
      <c r="G139" s="134">
        <v>45273</v>
      </c>
      <c r="H139" s="135">
        <v>45280</v>
      </c>
      <c r="I139" s="141" t="s">
        <v>0</v>
      </c>
      <c r="J139" s="25"/>
      <c r="K139" s="145"/>
      <c r="L139" s="28"/>
      <c r="M139" s="395">
        <v>45280</v>
      </c>
      <c r="N139" s="158">
        <f t="shared" si="63"/>
        <v>6</v>
      </c>
      <c r="O139" s="27" t="s">
        <v>0</v>
      </c>
      <c r="P139" s="27"/>
      <c r="Q139" s="27"/>
      <c r="R139" s="27"/>
      <c r="S139" s="27"/>
      <c r="T139" s="28"/>
      <c r="U139" s="29"/>
      <c r="V139" s="32">
        <v>0.25</v>
      </c>
      <c r="W139" s="318">
        <v>0.25</v>
      </c>
      <c r="X139" s="319"/>
      <c r="Y139" s="160">
        <f t="shared" si="49"/>
        <v>0.5</v>
      </c>
      <c r="Z139" s="159">
        <f t="shared" si="64"/>
        <v>7.5</v>
      </c>
      <c r="AA139" s="327"/>
      <c r="AB139" s="400">
        <f t="shared" si="73"/>
        <v>-30</v>
      </c>
      <c r="AC139" s="371"/>
      <c r="AD139" s="226" t="str">
        <f t="shared" si="50"/>
        <v/>
      </c>
      <c r="AE139" s="368">
        <f t="shared" si="65"/>
        <v>-22.5</v>
      </c>
      <c r="AF139" s="339"/>
      <c r="AG139" s="338"/>
      <c r="AH139" s="336"/>
      <c r="AI139" s="161">
        <f t="shared" si="66"/>
        <v>0</v>
      </c>
      <c r="AJ139" s="162">
        <f t="shared" si="51"/>
        <v>7.5</v>
      </c>
      <c r="AK139" s="163">
        <f t="shared" si="67"/>
        <v>7.5</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f t="shared" si="52"/>
        <v>6</v>
      </c>
      <c r="AX139" s="165" t="str">
        <f t="shared" si="53"/>
        <v/>
      </c>
      <c r="AY139" s="193">
        <f t="shared" si="54"/>
        <v>6</v>
      </c>
      <c r="AZ139" s="183" t="str">
        <f t="shared" si="55"/>
        <v/>
      </c>
      <c r="BA139" s="173">
        <f t="shared" si="56"/>
        <v>0.25</v>
      </c>
      <c r="BB139" s="174" t="str">
        <f t="shared" si="57"/>
        <v/>
      </c>
      <c r="BC139" s="186">
        <f t="shared" si="80"/>
        <v>0.25</v>
      </c>
      <c r="BD139" s="174" t="str">
        <f t="shared" si="58"/>
        <v/>
      </c>
      <c r="BE139" s="201">
        <f t="shared" si="59"/>
        <v>0.25</v>
      </c>
      <c r="BF139" s="174" t="str">
        <f t="shared" si="60"/>
        <v/>
      </c>
      <c r="BG139" s="186">
        <f t="shared" si="61"/>
        <v>0.25</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60.75" customHeight="1" x14ac:dyDescent="0.3">
      <c r="A140" s="221"/>
      <c r="B140" s="222"/>
      <c r="C140" s="213">
        <v>129</v>
      </c>
      <c r="D140" s="638" t="s">
        <v>3520</v>
      </c>
      <c r="E140" s="16" t="s">
        <v>3551</v>
      </c>
      <c r="F140" s="17"/>
      <c r="G140" s="134">
        <v>45274</v>
      </c>
      <c r="H140" s="135">
        <v>45280</v>
      </c>
      <c r="I140" s="141" t="s">
        <v>0</v>
      </c>
      <c r="J140" s="25"/>
      <c r="K140" s="145"/>
      <c r="L140" s="28"/>
      <c r="M140" s="395">
        <v>45280</v>
      </c>
      <c r="N140" s="158">
        <f t="shared" si="63"/>
        <v>5</v>
      </c>
      <c r="O140" s="27"/>
      <c r="P140" s="27"/>
      <c r="Q140" s="27"/>
      <c r="R140" s="27" t="s">
        <v>0</v>
      </c>
      <c r="S140" s="27"/>
      <c r="T140" s="28"/>
      <c r="U140" s="29"/>
      <c r="V140" s="32">
        <v>0.25</v>
      </c>
      <c r="W140" s="318"/>
      <c r="X140" s="319"/>
      <c r="Y140" s="160">
        <f t="shared" ref="Y140:Y203" si="81">V140+W140+X140</f>
        <v>0.25</v>
      </c>
      <c r="Z140" s="159">
        <f t="shared" si="64"/>
        <v>2.5</v>
      </c>
      <c r="AA140" s="327"/>
      <c r="AB140" s="400">
        <f t="shared" si="73"/>
        <v>-30</v>
      </c>
      <c r="AC140" s="371"/>
      <c r="AD140" s="226" t="str">
        <f t="shared" ref="AD140:AD203" si="82">IF(F140="x",(0-((V140*10)+(W140*20))),"")</f>
        <v/>
      </c>
      <c r="AE140" s="368">
        <f t="shared" si="65"/>
        <v>-27.5</v>
      </c>
      <c r="AF140" s="339"/>
      <c r="AG140" s="338"/>
      <c r="AH140" s="336"/>
      <c r="AI140" s="161">
        <f t="shared" si="66"/>
        <v>0</v>
      </c>
      <c r="AJ140" s="162">
        <f t="shared" ref="AJ140:AJ203" si="83">(X140*20)+Z140+AA140+AF140</f>
        <v>2.5</v>
      </c>
      <c r="AK140" s="163">
        <f t="shared" si="67"/>
        <v>2.5</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f t="shared" ref="AW140:AW203" si="84">IF(N140&gt;0,N140,"")</f>
        <v>5</v>
      </c>
      <c r="AX140" s="165" t="str">
        <f t="shared" ref="AX140:AX203" si="85">IF(AND(K140="x",AW140&gt;0),AW140,"")</f>
        <v/>
      </c>
      <c r="AY140" s="193">
        <f t="shared" ref="AY140:AY203" si="86">IF(OR(K140="x",F140="x",AW140&lt;=0),"",AW140)</f>
        <v>5</v>
      </c>
      <c r="AZ140" s="183" t="str">
        <f t="shared" ref="AZ140:AZ203" si="87">IF(AND(F140="x",AW140&gt;0),AW140,"")</f>
        <v/>
      </c>
      <c r="BA140" s="173">
        <f t="shared" ref="BA140:BA203" si="88">IF(V140&gt;0,V140,"")</f>
        <v>0.25</v>
      </c>
      <c r="BB140" s="174" t="str">
        <f t="shared" ref="BB140:BB203" si="89">IF(AND(K140="x",BA140&gt;0),BA140,"")</f>
        <v/>
      </c>
      <c r="BC140" s="186">
        <f t="shared" si="80"/>
        <v>0.25</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60.75" customHeight="1" x14ac:dyDescent="0.3">
      <c r="A141" s="221"/>
      <c r="B141" s="222"/>
      <c r="C141" s="214">
        <v>130</v>
      </c>
      <c r="D141" s="641" t="s">
        <v>3520</v>
      </c>
      <c r="E141" s="16" t="s">
        <v>3549</v>
      </c>
      <c r="F141" s="17"/>
      <c r="G141" s="134">
        <v>45274</v>
      </c>
      <c r="H141" s="135">
        <v>45280</v>
      </c>
      <c r="I141" s="141" t="s">
        <v>0</v>
      </c>
      <c r="J141" s="25"/>
      <c r="K141" s="145"/>
      <c r="L141" s="28"/>
      <c r="M141" s="395">
        <v>45280</v>
      </c>
      <c r="N141" s="158">
        <f t="shared" ref="N141:N204" si="95">IF((NETWORKDAYS(G141,M141)&gt;0),(NETWORKDAYS(G141,M141)),"")</f>
        <v>5</v>
      </c>
      <c r="O141" s="27"/>
      <c r="P141" s="27"/>
      <c r="Q141" s="27"/>
      <c r="R141" s="27" t="s">
        <v>0</v>
      </c>
      <c r="S141" s="27"/>
      <c r="T141" s="28"/>
      <c r="U141" s="29"/>
      <c r="V141" s="32">
        <v>0.25</v>
      </c>
      <c r="W141" s="318"/>
      <c r="X141" s="319"/>
      <c r="Y141" s="160">
        <f t="shared" si="81"/>
        <v>0.25</v>
      </c>
      <c r="Z141" s="159">
        <f t="shared" ref="Z141:Z204" si="96">IF((F141="x"),0,((V141*10)+(W141*20)))</f>
        <v>2.5</v>
      </c>
      <c r="AA141" s="327"/>
      <c r="AB141" s="400">
        <f t="shared" si="73"/>
        <v>-30</v>
      </c>
      <c r="AC141" s="371"/>
      <c r="AD141" s="226" t="str">
        <f t="shared" si="82"/>
        <v/>
      </c>
      <c r="AE141" s="368">
        <f t="shared" ref="AE141:AE204" si="97">IF(AND(Z141&gt;0,F141="x"),0,IF(AND(Z141&gt;0,AC141="x"),Z141-60,IF(AND(Z141&gt;0,AB141=-30),Z141+AB141,0)))</f>
        <v>-27.5</v>
      </c>
      <c r="AF141" s="339"/>
      <c r="AG141" s="338"/>
      <c r="AH141" s="336"/>
      <c r="AI141" s="161">
        <f t="shared" ref="AI141:AI204" si="98">IF(AE141&lt;=0,AG141,AE141+AG141)</f>
        <v>0</v>
      </c>
      <c r="AJ141" s="162">
        <f t="shared" si="83"/>
        <v>2.5</v>
      </c>
      <c r="AK141" s="163">
        <f t="shared" ref="AK141:AK204" si="99">AJ141-AH141</f>
        <v>2.5</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f t="shared" si="84"/>
        <v>5</v>
      </c>
      <c r="AX141" s="165" t="str">
        <f t="shared" si="85"/>
        <v/>
      </c>
      <c r="AY141" s="193">
        <f t="shared" si="86"/>
        <v>5</v>
      </c>
      <c r="AZ141" s="183" t="str">
        <f t="shared" si="87"/>
        <v/>
      </c>
      <c r="BA141" s="173">
        <f t="shared" si="88"/>
        <v>0.25</v>
      </c>
      <c r="BB141" s="174" t="str">
        <f t="shared" si="89"/>
        <v/>
      </c>
      <c r="BC141" s="186">
        <f t="shared" si="80"/>
        <v>0.25</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57" customHeight="1" x14ac:dyDescent="0.3">
      <c r="A142" s="221"/>
      <c r="B142" s="222"/>
      <c r="C142" s="213">
        <v>131</v>
      </c>
      <c r="D142" s="644" t="s">
        <v>3520</v>
      </c>
      <c r="E142" s="16" t="s">
        <v>3550</v>
      </c>
      <c r="F142" s="17"/>
      <c r="G142" s="134">
        <v>45274</v>
      </c>
      <c r="H142" s="135"/>
      <c r="I142" s="141"/>
      <c r="J142" s="25"/>
      <c r="K142" s="145"/>
      <c r="L142" s="28"/>
      <c r="M142" s="395">
        <v>45294</v>
      </c>
      <c r="N142" s="158">
        <f t="shared" si="95"/>
        <v>15</v>
      </c>
      <c r="O142" s="27"/>
      <c r="P142" s="27"/>
      <c r="Q142" s="27"/>
      <c r="R142" s="27" t="s">
        <v>0</v>
      </c>
      <c r="S142" s="27"/>
      <c r="T142" s="28"/>
      <c r="U142" s="29"/>
      <c r="V142" s="32">
        <v>0.25</v>
      </c>
      <c r="W142" s="318"/>
      <c r="X142" s="319"/>
      <c r="Y142" s="160">
        <f t="shared" si="81"/>
        <v>0.25</v>
      </c>
      <c r="Z142" s="159">
        <f t="shared" si="96"/>
        <v>2.5</v>
      </c>
      <c r="AA142" s="327"/>
      <c r="AB142" s="400">
        <f t="shared" ref="AB142:AB205" si="105">IF(AND(Z142&gt;=0,F142="x"),0,IF(AND(Z142&gt;0,AC142="x"),0,IF(Z142&gt;0,0-30,0)))</f>
        <v>-30</v>
      </c>
      <c r="AC142" s="371"/>
      <c r="AD142" s="226" t="str">
        <f t="shared" si="82"/>
        <v/>
      </c>
      <c r="AE142" s="368">
        <f t="shared" si="97"/>
        <v>-27.5</v>
      </c>
      <c r="AF142" s="339"/>
      <c r="AG142" s="338"/>
      <c r="AH142" s="336"/>
      <c r="AI142" s="161">
        <f t="shared" si="98"/>
        <v>0</v>
      </c>
      <c r="AJ142" s="162">
        <f t="shared" si="83"/>
        <v>2.5</v>
      </c>
      <c r="AK142" s="163">
        <f t="shared" si="99"/>
        <v>2.5</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f t="shared" si="84"/>
        <v>15</v>
      </c>
      <c r="AX142" s="165" t="str">
        <f t="shared" si="85"/>
        <v/>
      </c>
      <c r="AY142" s="193">
        <f t="shared" si="86"/>
        <v>15</v>
      </c>
      <c r="AZ142" s="183" t="str">
        <f t="shared" si="87"/>
        <v/>
      </c>
      <c r="BA142" s="173">
        <f t="shared" si="88"/>
        <v>0.25</v>
      </c>
      <c r="BB142" s="174" t="str">
        <f t="shared" si="89"/>
        <v/>
      </c>
      <c r="BC142" s="186">
        <f t="shared" si="80"/>
        <v>0.25</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41.25" customHeight="1" x14ac:dyDescent="0.3">
      <c r="A143" s="221"/>
      <c r="B143" s="222"/>
      <c r="C143" s="214">
        <v>132</v>
      </c>
      <c r="D143" s="639" t="s">
        <v>3521</v>
      </c>
      <c r="E143" s="18" t="s">
        <v>3552</v>
      </c>
      <c r="F143" s="17"/>
      <c r="G143" s="134">
        <v>45274</v>
      </c>
      <c r="H143" s="135">
        <v>45280</v>
      </c>
      <c r="I143" s="141" t="s">
        <v>0</v>
      </c>
      <c r="J143" s="25"/>
      <c r="K143" s="145"/>
      <c r="L143" s="28"/>
      <c r="M143" s="395">
        <v>45280</v>
      </c>
      <c r="N143" s="158">
        <f t="shared" si="95"/>
        <v>5</v>
      </c>
      <c r="O143" s="27" t="s">
        <v>0</v>
      </c>
      <c r="P143" s="27"/>
      <c r="Q143" s="27"/>
      <c r="R143" s="27"/>
      <c r="S143" s="27"/>
      <c r="T143" s="28"/>
      <c r="U143" s="29"/>
      <c r="V143" s="32">
        <v>0.25</v>
      </c>
      <c r="W143" s="318">
        <v>0.25</v>
      </c>
      <c r="X143" s="319"/>
      <c r="Y143" s="160">
        <f t="shared" si="81"/>
        <v>0.5</v>
      </c>
      <c r="Z143" s="159">
        <f t="shared" si="96"/>
        <v>7.5</v>
      </c>
      <c r="AA143" s="327"/>
      <c r="AB143" s="400">
        <f t="shared" si="105"/>
        <v>-30</v>
      </c>
      <c r="AC143" s="371"/>
      <c r="AD143" s="226" t="str">
        <f t="shared" si="82"/>
        <v/>
      </c>
      <c r="AE143" s="368">
        <f t="shared" si="97"/>
        <v>-22.5</v>
      </c>
      <c r="AF143" s="339"/>
      <c r="AG143" s="338"/>
      <c r="AH143" s="336"/>
      <c r="AI143" s="161">
        <f t="shared" si="98"/>
        <v>0</v>
      </c>
      <c r="AJ143" s="162">
        <f t="shared" si="83"/>
        <v>7.5</v>
      </c>
      <c r="AK143" s="163">
        <f t="shared" si="99"/>
        <v>7.5</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f t="shared" si="84"/>
        <v>5</v>
      </c>
      <c r="AX143" s="165" t="str">
        <f t="shared" si="85"/>
        <v/>
      </c>
      <c r="AY143" s="193">
        <f t="shared" si="86"/>
        <v>5</v>
      </c>
      <c r="AZ143" s="183" t="str">
        <f t="shared" si="87"/>
        <v/>
      </c>
      <c r="BA143" s="173">
        <f t="shared" si="88"/>
        <v>0.25</v>
      </c>
      <c r="BB143" s="174" t="str">
        <f t="shared" si="89"/>
        <v/>
      </c>
      <c r="BC143" s="186">
        <f t="shared" si="80"/>
        <v>0.25</v>
      </c>
      <c r="BD143" s="174" t="str">
        <f t="shared" si="90"/>
        <v/>
      </c>
      <c r="BE143" s="201">
        <f t="shared" si="91"/>
        <v>0.25</v>
      </c>
      <c r="BF143" s="174" t="str">
        <f t="shared" si="92"/>
        <v/>
      </c>
      <c r="BG143" s="186">
        <f t="shared" si="93"/>
        <v>0.25</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42" customHeight="1" x14ac:dyDescent="0.3">
      <c r="A144" s="221"/>
      <c r="B144" s="222"/>
      <c r="C144" s="214">
        <v>133</v>
      </c>
      <c r="D144" s="642" t="s">
        <v>3521</v>
      </c>
      <c r="E144" s="16" t="s">
        <v>3549</v>
      </c>
      <c r="F144" s="17"/>
      <c r="G144" s="134">
        <v>45274</v>
      </c>
      <c r="H144" s="135">
        <v>45299</v>
      </c>
      <c r="I144" s="141"/>
      <c r="J144" s="25"/>
      <c r="K144" s="145"/>
      <c r="L144" s="28"/>
      <c r="M144" s="395">
        <v>45299</v>
      </c>
      <c r="N144" s="158">
        <f t="shared" si="95"/>
        <v>18</v>
      </c>
      <c r="O144" s="27"/>
      <c r="P144" s="27"/>
      <c r="Q144" s="27"/>
      <c r="R144" s="27" t="s">
        <v>0</v>
      </c>
      <c r="S144" s="27"/>
      <c r="T144" s="28"/>
      <c r="U144" s="29"/>
      <c r="V144" s="32">
        <v>0.25</v>
      </c>
      <c r="W144" s="318"/>
      <c r="X144" s="319"/>
      <c r="Y144" s="160">
        <f t="shared" si="81"/>
        <v>0.25</v>
      </c>
      <c r="Z144" s="159">
        <f t="shared" si="96"/>
        <v>2.5</v>
      </c>
      <c r="AA144" s="327"/>
      <c r="AB144" s="400">
        <f t="shared" si="105"/>
        <v>-30</v>
      </c>
      <c r="AC144" s="371"/>
      <c r="AD144" s="226" t="str">
        <f t="shared" si="82"/>
        <v/>
      </c>
      <c r="AE144" s="368">
        <f t="shared" si="97"/>
        <v>-27.5</v>
      </c>
      <c r="AF144" s="339"/>
      <c r="AG144" s="338"/>
      <c r="AH144" s="336"/>
      <c r="AI144" s="161">
        <f t="shared" si="98"/>
        <v>0</v>
      </c>
      <c r="AJ144" s="162">
        <f t="shared" si="83"/>
        <v>2.5</v>
      </c>
      <c r="AK144" s="163">
        <f t="shared" si="99"/>
        <v>2.5</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f t="shared" si="84"/>
        <v>18</v>
      </c>
      <c r="AX144" s="165" t="str">
        <f t="shared" si="85"/>
        <v/>
      </c>
      <c r="AY144" s="193">
        <f t="shared" si="86"/>
        <v>18</v>
      </c>
      <c r="AZ144" s="183" t="str">
        <f t="shared" si="87"/>
        <v/>
      </c>
      <c r="BA144" s="173">
        <f t="shared" si="88"/>
        <v>0.25</v>
      </c>
      <c r="BB144" s="174" t="str">
        <f t="shared" si="89"/>
        <v/>
      </c>
      <c r="BC144" s="186">
        <f t="shared" si="80"/>
        <v>0.25</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42" customHeight="1" x14ac:dyDescent="0.3">
      <c r="A145" s="221"/>
      <c r="B145" s="222"/>
      <c r="C145" s="213">
        <v>134</v>
      </c>
      <c r="D145" s="645" t="s">
        <v>3521</v>
      </c>
      <c r="E145" s="16" t="s">
        <v>3488</v>
      </c>
      <c r="F145" s="17"/>
      <c r="G145" s="134">
        <v>45274</v>
      </c>
      <c r="H145" s="135">
        <v>45280</v>
      </c>
      <c r="I145" s="141" t="s">
        <v>0</v>
      </c>
      <c r="J145" s="25"/>
      <c r="K145" s="145"/>
      <c r="L145" s="28"/>
      <c r="M145" s="395">
        <v>45280</v>
      </c>
      <c r="N145" s="158">
        <f t="shared" si="95"/>
        <v>5</v>
      </c>
      <c r="O145" s="27"/>
      <c r="P145" s="27"/>
      <c r="Q145" s="27"/>
      <c r="R145" s="27" t="s">
        <v>0</v>
      </c>
      <c r="S145" s="27"/>
      <c r="T145" s="28"/>
      <c r="U145" s="29"/>
      <c r="V145" s="32">
        <v>0.25</v>
      </c>
      <c r="W145" s="318"/>
      <c r="X145" s="319"/>
      <c r="Y145" s="160">
        <f t="shared" si="81"/>
        <v>0.25</v>
      </c>
      <c r="Z145" s="159">
        <f t="shared" si="96"/>
        <v>2.5</v>
      </c>
      <c r="AA145" s="327"/>
      <c r="AB145" s="400">
        <f t="shared" si="105"/>
        <v>-30</v>
      </c>
      <c r="AC145" s="371"/>
      <c r="AD145" s="226" t="str">
        <f t="shared" si="82"/>
        <v/>
      </c>
      <c r="AE145" s="368">
        <f t="shared" si="97"/>
        <v>-27.5</v>
      </c>
      <c r="AF145" s="339"/>
      <c r="AG145" s="338"/>
      <c r="AH145" s="336"/>
      <c r="AI145" s="161">
        <f t="shared" si="98"/>
        <v>0</v>
      </c>
      <c r="AJ145" s="162">
        <f t="shared" si="83"/>
        <v>2.5</v>
      </c>
      <c r="AK145" s="163">
        <f t="shared" si="99"/>
        <v>2.5</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f t="shared" si="84"/>
        <v>5</v>
      </c>
      <c r="AX145" s="165" t="str">
        <f t="shared" si="85"/>
        <v/>
      </c>
      <c r="AY145" s="193">
        <f t="shared" si="86"/>
        <v>5</v>
      </c>
      <c r="AZ145" s="183" t="str">
        <f t="shared" si="87"/>
        <v/>
      </c>
      <c r="BA145" s="173">
        <f t="shared" si="88"/>
        <v>0.25</v>
      </c>
      <c r="BB145" s="174" t="str">
        <f t="shared" si="89"/>
        <v/>
      </c>
      <c r="BC145" s="186">
        <f t="shared" si="80"/>
        <v>0.25</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39" customHeight="1" x14ac:dyDescent="0.3">
      <c r="A146" s="221"/>
      <c r="B146" s="222"/>
      <c r="C146" s="214">
        <v>135</v>
      </c>
      <c r="D146" s="638" t="s">
        <v>3522</v>
      </c>
      <c r="E146" s="16" t="s">
        <v>3552</v>
      </c>
      <c r="F146" s="17"/>
      <c r="G146" s="134">
        <v>45278</v>
      </c>
      <c r="H146" s="135">
        <v>45299</v>
      </c>
      <c r="I146" s="141"/>
      <c r="J146" s="25"/>
      <c r="K146" s="145"/>
      <c r="L146" s="28"/>
      <c r="M146" s="395">
        <v>45299</v>
      </c>
      <c r="N146" s="158">
        <f t="shared" si="95"/>
        <v>16</v>
      </c>
      <c r="O146" s="27"/>
      <c r="P146" s="27"/>
      <c r="Q146" s="27"/>
      <c r="R146" s="27" t="s">
        <v>0</v>
      </c>
      <c r="S146" s="27"/>
      <c r="T146" s="28"/>
      <c r="U146" s="29"/>
      <c r="V146" s="32">
        <v>0.25</v>
      </c>
      <c r="W146" s="318"/>
      <c r="X146" s="319"/>
      <c r="Y146" s="160">
        <f t="shared" si="81"/>
        <v>0.25</v>
      </c>
      <c r="Z146" s="159">
        <f t="shared" si="96"/>
        <v>2.5</v>
      </c>
      <c r="AA146" s="327"/>
      <c r="AB146" s="400">
        <f t="shared" si="105"/>
        <v>-30</v>
      </c>
      <c r="AC146" s="371"/>
      <c r="AD146" s="226" t="str">
        <f t="shared" si="82"/>
        <v/>
      </c>
      <c r="AE146" s="368">
        <f t="shared" si="97"/>
        <v>-27.5</v>
      </c>
      <c r="AF146" s="339"/>
      <c r="AG146" s="338"/>
      <c r="AH146" s="336"/>
      <c r="AI146" s="161">
        <f t="shared" si="98"/>
        <v>0</v>
      </c>
      <c r="AJ146" s="162">
        <f t="shared" si="83"/>
        <v>2.5</v>
      </c>
      <c r="AK146" s="163">
        <f t="shared" si="99"/>
        <v>2.5</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f t="shared" si="84"/>
        <v>16</v>
      </c>
      <c r="AX146" s="165" t="str">
        <f t="shared" si="85"/>
        <v/>
      </c>
      <c r="AY146" s="193">
        <f t="shared" si="86"/>
        <v>16</v>
      </c>
      <c r="AZ146" s="183" t="str">
        <f t="shared" si="87"/>
        <v/>
      </c>
      <c r="BA146" s="173">
        <f t="shared" si="88"/>
        <v>0.25</v>
      </c>
      <c r="BB146" s="174" t="str">
        <f t="shared" si="89"/>
        <v/>
      </c>
      <c r="BC146" s="186">
        <f t="shared" ref="BC146:BC209" si="112">IF(OR(K146="x",F146="X",BA146&lt;=0),"",BA146)</f>
        <v>0.25</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647" t="s">
        <v>3523</v>
      </c>
      <c r="E147" s="18" t="s">
        <v>3552</v>
      </c>
      <c r="F147" s="17"/>
      <c r="G147" s="134">
        <v>45278</v>
      </c>
      <c r="H147" s="135">
        <v>45299</v>
      </c>
      <c r="I147" s="141"/>
      <c r="J147" s="25"/>
      <c r="K147" s="145"/>
      <c r="L147" s="28"/>
      <c r="M147" s="395">
        <v>45299</v>
      </c>
      <c r="N147" s="158">
        <f t="shared" si="95"/>
        <v>16</v>
      </c>
      <c r="O147" s="27" t="s">
        <v>0</v>
      </c>
      <c r="P147" s="27"/>
      <c r="Q147" s="27"/>
      <c r="R147" s="27"/>
      <c r="S147" s="27"/>
      <c r="T147" s="28"/>
      <c r="U147" s="29"/>
      <c r="V147" s="32">
        <v>0.25</v>
      </c>
      <c r="W147" s="318">
        <v>0.25</v>
      </c>
      <c r="X147" s="319"/>
      <c r="Y147" s="160">
        <f t="shared" si="81"/>
        <v>0.5</v>
      </c>
      <c r="Z147" s="159">
        <f t="shared" si="96"/>
        <v>7.5</v>
      </c>
      <c r="AA147" s="327"/>
      <c r="AB147" s="400">
        <f t="shared" si="105"/>
        <v>-30</v>
      </c>
      <c r="AC147" s="371"/>
      <c r="AD147" s="226" t="str">
        <f t="shared" si="82"/>
        <v/>
      </c>
      <c r="AE147" s="368">
        <f t="shared" si="97"/>
        <v>-22.5</v>
      </c>
      <c r="AF147" s="339"/>
      <c r="AG147" s="338"/>
      <c r="AH147" s="336"/>
      <c r="AI147" s="161">
        <f t="shared" si="98"/>
        <v>0</v>
      </c>
      <c r="AJ147" s="162">
        <f t="shared" si="83"/>
        <v>7.5</v>
      </c>
      <c r="AK147" s="163">
        <f t="shared" si="99"/>
        <v>7.5</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f t="shared" si="84"/>
        <v>16</v>
      </c>
      <c r="AX147" s="165" t="str">
        <f t="shared" si="85"/>
        <v/>
      </c>
      <c r="AY147" s="193">
        <f t="shared" si="86"/>
        <v>16</v>
      </c>
      <c r="AZ147" s="183" t="str">
        <f t="shared" si="87"/>
        <v/>
      </c>
      <c r="BA147" s="173">
        <f t="shared" si="88"/>
        <v>0.25</v>
      </c>
      <c r="BB147" s="174" t="str">
        <f t="shared" si="89"/>
        <v/>
      </c>
      <c r="BC147" s="186">
        <f t="shared" si="112"/>
        <v>0.25</v>
      </c>
      <c r="BD147" s="174" t="str">
        <f t="shared" si="90"/>
        <v/>
      </c>
      <c r="BE147" s="201">
        <f t="shared" si="91"/>
        <v>0.25</v>
      </c>
      <c r="BF147" s="174" t="str">
        <f t="shared" si="92"/>
        <v/>
      </c>
      <c r="BG147" s="186">
        <f t="shared" si="93"/>
        <v>0.25</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646" t="s">
        <v>3524</v>
      </c>
      <c r="E148" s="16" t="s">
        <v>3552</v>
      </c>
      <c r="F148" s="17"/>
      <c r="G148" s="134">
        <v>45278</v>
      </c>
      <c r="H148" s="135">
        <v>45299</v>
      </c>
      <c r="I148" s="143"/>
      <c r="J148" s="80"/>
      <c r="K148" s="147"/>
      <c r="L148" s="30"/>
      <c r="M148" s="395">
        <v>45299</v>
      </c>
      <c r="N148" s="158">
        <f t="shared" si="95"/>
        <v>16</v>
      </c>
      <c r="O148" s="27"/>
      <c r="P148" s="27"/>
      <c r="Q148" s="27"/>
      <c r="R148" s="27" t="s">
        <v>0</v>
      </c>
      <c r="S148" s="27"/>
      <c r="T148" s="28"/>
      <c r="U148" s="29"/>
      <c r="V148" s="32">
        <v>0.25</v>
      </c>
      <c r="W148" s="318"/>
      <c r="X148" s="319"/>
      <c r="Y148" s="160">
        <f t="shared" si="81"/>
        <v>0.25</v>
      </c>
      <c r="Z148" s="159">
        <f t="shared" si="96"/>
        <v>2.5</v>
      </c>
      <c r="AA148" s="327"/>
      <c r="AB148" s="400">
        <f t="shared" si="105"/>
        <v>-30</v>
      </c>
      <c r="AC148" s="371"/>
      <c r="AD148" s="226" t="str">
        <f t="shared" si="82"/>
        <v/>
      </c>
      <c r="AE148" s="368">
        <f t="shared" si="97"/>
        <v>-27.5</v>
      </c>
      <c r="AF148" s="339"/>
      <c r="AG148" s="338"/>
      <c r="AH148" s="336"/>
      <c r="AI148" s="161">
        <f t="shared" si="98"/>
        <v>0</v>
      </c>
      <c r="AJ148" s="162">
        <f t="shared" si="83"/>
        <v>2.5</v>
      </c>
      <c r="AK148" s="163">
        <f t="shared" si="99"/>
        <v>2.5</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f t="shared" si="84"/>
        <v>16</v>
      </c>
      <c r="AX148" s="165" t="str">
        <f t="shared" si="85"/>
        <v/>
      </c>
      <c r="AY148" s="193">
        <f t="shared" si="86"/>
        <v>16</v>
      </c>
      <c r="AZ148" s="183" t="str">
        <f t="shared" si="87"/>
        <v/>
      </c>
      <c r="BA148" s="173">
        <f t="shared" si="88"/>
        <v>0.25</v>
      </c>
      <c r="BB148" s="174" t="str">
        <f t="shared" si="89"/>
        <v/>
      </c>
      <c r="BC148" s="186">
        <f t="shared" si="112"/>
        <v>0.25</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646" t="s">
        <v>3525</v>
      </c>
      <c r="E149" s="16" t="s">
        <v>3552</v>
      </c>
      <c r="F149" s="17"/>
      <c r="G149" s="134">
        <v>45278</v>
      </c>
      <c r="H149" s="135">
        <v>45299</v>
      </c>
      <c r="I149" s="141"/>
      <c r="J149" s="25"/>
      <c r="K149" s="145"/>
      <c r="L149" s="28"/>
      <c r="M149" s="395">
        <v>45299</v>
      </c>
      <c r="N149" s="158">
        <f t="shared" si="95"/>
        <v>16</v>
      </c>
      <c r="O149" s="27"/>
      <c r="P149" s="27"/>
      <c r="Q149" s="27"/>
      <c r="R149" s="27" t="s">
        <v>0</v>
      </c>
      <c r="S149" s="27"/>
      <c r="T149" s="28"/>
      <c r="U149" s="29"/>
      <c r="V149" s="32">
        <v>0.25</v>
      </c>
      <c r="W149" s="318"/>
      <c r="X149" s="319"/>
      <c r="Y149" s="160">
        <f t="shared" si="81"/>
        <v>0.25</v>
      </c>
      <c r="Z149" s="159">
        <f t="shared" si="96"/>
        <v>2.5</v>
      </c>
      <c r="AA149" s="327"/>
      <c r="AB149" s="400">
        <f t="shared" si="105"/>
        <v>-30</v>
      </c>
      <c r="AC149" s="371"/>
      <c r="AD149" s="226" t="str">
        <f t="shared" si="82"/>
        <v/>
      </c>
      <c r="AE149" s="368">
        <f t="shared" si="97"/>
        <v>-27.5</v>
      </c>
      <c r="AF149" s="339"/>
      <c r="AG149" s="338"/>
      <c r="AH149" s="336"/>
      <c r="AI149" s="161">
        <f t="shared" si="98"/>
        <v>0</v>
      </c>
      <c r="AJ149" s="162">
        <f t="shared" si="83"/>
        <v>2.5</v>
      </c>
      <c r="AK149" s="163">
        <f t="shared" si="99"/>
        <v>2.5</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f t="shared" si="84"/>
        <v>16</v>
      </c>
      <c r="AX149" s="165" t="str">
        <f t="shared" si="85"/>
        <v/>
      </c>
      <c r="AY149" s="193">
        <f t="shared" si="86"/>
        <v>16</v>
      </c>
      <c r="AZ149" s="183" t="str">
        <f t="shared" si="87"/>
        <v/>
      </c>
      <c r="BA149" s="173">
        <f t="shared" si="88"/>
        <v>0.25</v>
      </c>
      <c r="BB149" s="174" t="str">
        <f t="shared" si="89"/>
        <v/>
      </c>
      <c r="BC149" s="186">
        <f t="shared" si="112"/>
        <v>0.25</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646" t="s">
        <v>3526</v>
      </c>
      <c r="E150" s="16" t="s">
        <v>3552</v>
      </c>
      <c r="F150" s="17"/>
      <c r="G150" s="134">
        <v>45278</v>
      </c>
      <c r="H150" s="135">
        <v>45299</v>
      </c>
      <c r="I150" s="141"/>
      <c r="J150" s="25"/>
      <c r="K150" s="145"/>
      <c r="L150" s="28"/>
      <c r="M150" s="395">
        <v>45299</v>
      </c>
      <c r="N150" s="158">
        <f t="shared" si="95"/>
        <v>16</v>
      </c>
      <c r="O150" s="27"/>
      <c r="P150" s="27"/>
      <c r="Q150" s="27"/>
      <c r="R150" s="27" t="s">
        <v>0</v>
      </c>
      <c r="S150" s="27"/>
      <c r="T150" s="28"/>
      <c r="U150" s="29"/>
      <c r="V150" s="32">
        <v>0.25</v>
      </c>
      <c r="W150" s="318"/>
      <c r="X150" s="319"/>
      <c r="Y150" s="160">
        <f t="shared" si="81"/>
        <v>0.25</v>
      </c>
      <c r="Z150" s="159">
        <f t="shared" si="96"/>
        <v>2.5</v>
      </c>
      <c r="AA150" s="327"/>
      <c r="AB150" s="400">
        <f t="shared" si="105"/>
        <v>-30</v>
      </c>
      <c r="AC150" s="371"/>
      <c r="AD150" s="226" t="str">
        <f t="shared" si="82"/>
        <v/>
      </c>
      <c r="AE150" s="368">
        <f t="shared" si="97"/>
        <v>-27.5</v>
      </c>
      <c r="AF150" s="339"/>
      <c r="AG150" s="338"/>
      <c r="AH150" s="336"/>
      <c r="AI150" s="161">
        <f t="shared" si="98"/>
        <v>0</v>
      </c>
      <c r="AJ150" s="162">
        <f t="shared" si="83"/>
        <v>2.5</v>
      </c>
      <c r="AK150" s="163">
        <f t="shared" si="99"/>
        <v>2.5</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f t="shared" si="84"/>
        <v>16</v>
      </c>
      <c r="AX150" s="165" t="str">
        <f t="shared" si="85"/>
        <v/>
      </c>
      <c r="AY150" s="193">
        <f t="shared" si="86"/>
        <v>16</v>
      </c>
      <c r="AZ150" s="183" t="str">
        <f t="shared" si="87"/>
        <v/>
      </c>
      <c r="BA150" s="173">
        <f t="shared" si="88"/>
        <v>0.25</v>
      </c>
      <c r="BB150" s="174" t="str">
        <f t="shared" si="89"/>
        <v/>
      </c>
      <c r="BC150" s="186">
        <f t="shared" si="112"/>
        <v>0.25</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647" t="s">
        <v>3527</v>
      </c>
      <c r="E151" s="18" t="s">
        <v>3552</v>
      </c>
      <c r="F151" s="17"/>
      <c r="G151" s="134">
        <v>45278</v>
      </c>
      <c r="H151" s="135">
        <v>45299</v>
      </c>
      <c r="I151" s="141"/>
      <c r="J151" s="25"/>
      <c r="K151" s="145"/>
      <c r="L151" s="28"/>
      <c r="M151" s="395">
        <v>45299</v>
      </c>
      <c r="N151" s="158">
        <f t="shared" si="95"/>
        <v>16</v>
      </c>
      <c r="O151" s="27"/>
      <c r="P151" s="27"/>
      <c r="Q151" s="27"/>
      <c r="R151" s="27" t="s">
        <v>0</v>
      </c>
      <c r="S151" s="27"/>
      <c r="T151" s="28"/>
      <c r="U151" s="29"/>
      <c r="V151" s="32">
        <v>0.25</v>
      </c>
      <c r="W151" s="318"/>
      <c r="X151" s="319"/>
      <c r="Y151" s="160">
        <f t="shared" si="81"/>
        <v>0.25</v>
      </c>
      <c r="Z151" s="159">
        <f t="shared" si="96"/>
        <v>2.5</v>
      </c>
      <c r="AA151" s="327"/>
      <c r="AB151" s="400">
        <f t="shared" si="105"/>
        <v>-30</v>
      </c>
      <c r="AC151" s="371"/>
      <c r="AD151" s="226" t="str">
        <f t="shared" si="82"/>
        <v/>
      </c>
      <c r="AE151" s="368">
        <f t="shared" si="97"/>
        <v>-27.5</v>
      </c>
      <c r="AF151" s="339"/>
      <c r="AG151" s="338"/>
      <c r="AH151" s="336"/>
      <c r="AI151" s="161">
        <f t="shared" si="98"/>
        <v>0</v>
      </c>
      <c r="AJ151" s="162">
        <f t="shared" si="83"/>
        <v>2.5</v>
      </c>
      <c r="AK151" s="163">
        <f t="shared" si="99"/>
        <v>2.5</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f t="shared" si="84"/>
        <v>16</v>
      </c>
      <c r="AX151" s="165" t="str">
        <f t="shared" si="85"/>
        <v/>
      </c>
      <c r="AY151" s="193">
        <f t="shared" si="86"/>
        <v>16</v>
      </c>
      <c r="AZ151" s="183" t="str">
        <f t="shared" si="87"/>
        <v/>
      </c>
      <c r="BA151" s="173">
        <f t="shared" si="88"/>
        <v>0.25</v>
      </c>
      <c r="BB151" s="174" t="str">
        <f t="shared" si="89"/>
        <v/>
      </c>
      <c r="BC151" s="186">
        <f t="shared" si="112"/>
        <v>0.25</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37.5" x14ac:dyDescent="0.3">
      <c r="A152" s="221"/>
      <c r="B152" s="222"/>
      <c r="C152" s="213">
        <v>141</v>
      </c>
      <c r="D152" s="638" t="s">
        <v>3528</v>
      </c>
      <c r="E152" s="16" t="s">
        <v>3552</v>
      </c>
      <c r="F152" s="17"/>
      <c r="G152" s="134">
        <v>45278</v>
      </c>
      <c r="H152" s="135">
        <v>45299</v>
      </c>
      <c r="I152" s="141"/>
      <c r="J152" s="25"/>
      <c r="K152" s="145"/>
      <c r="L152" s="28"/>
      <c r="M152" s="395">
        <v>45299</v>
      </c>
      <c r="N152" s="158">
        <f t="shared" si="95"/>
        <v>16</v>
      </c>
      <c r="O152" s="27"/>
      <c r="P152" s="27"/>
      <c r="Q152" s="27"/>
      <c r="R152" s="27" t="s">
        <v>0</v>
      </c>
      <c r="S152" s="27"/>
      <c r="T152" s="28"/>
      <c r="U152" s="29"/>
      <c r="V152" s="32">
        <v>0.25</v>
      </c>
      <c r="W152" s="318"/>
      <c r="X152" s="319"/>
      <c r="Y152" s="160">
        <f t="shared" si="81"/>
        <v>0.25</v>
      </c>
      <c r="Z152" s="159">
        <f t="shared" si="96"/>
        <v>2.5</v>
      </c>
      <c r="AA152" s="327"/>
      <c r="AB152" s="400">
        <f t="shared" si="105"/>
        <v>-30</v>
      </c>
      <c r="AC152" s="371"/>
      <c r="AD152" s="226" t="str">
        <f t="shared" si="82"/>
        <v/>
      </c>
      <c r="AE152" s="368">
        <f t="shared" si="97"/>
        <v>-27.5</v>
      </c>
      <c r="AF152" s="339"/>
      <c r="AG152" s="338"/>
      <c r="AH152" s="336"/>
      <c r="AI152" s="161">
        <f t="shared" si="98"/>
        <v>0</v>
      </c>
      <c r="AJ152" s="162">
        <f t="shared" si="83"/>
        <v>2.5</v>
      </c>
      <c r="AK152" s="163">
        <f t="shared" si="99"/>
        <v>2.5</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f t="shared" si="84"/>
        <v>16</v>
      </c>
      <c r="AX152" s="165" t="str">
        <f t="shared" si="85"/>
        <v/>
      </c>
      <c r="AY152" s="193">
        <f t="shared" si="86"/>
        <v>16</v>
      </c>
      <c r="AZ152" s="183" t="str">
        <f t="shared" si="87"/>
        <v/>
      </c>
      <c r="BA152" s="173">
        <f t="shared" si="88"/>
        <v>0.25</v>
      </c>
      <c r="BB152" s="174" t="str">
        <f t="shared" si="89"/>
        <v/>
      </c>
      <c r="BC152" s="186">
        <f t="shared" si="112"/>
        <v>0.25</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646" t="s">
        <v>3529</v>
      </c>
      <c r="E153" s="16" t="s">
        <v>3552</v>
      </c>
      <c r="F153" s="17"/>
      <c r="G153" s="134">
        <v>45278</v>
      </c>
      <c r="H153" s="135">
        <v>45299</v>
      </c>
      <c r="I153" s="141"/>
      <c r="J153" s="25"/>
      <c r="K153" s="145"/>
      <c r="L153" s="28"/>
      <c r="M153" s="395">
        <v>45299</v>
      </c>
      <c r="N153" s="158">
        <f t="shared" si="95"/>
        <v>16</v>
      </c>
      <c r="O153" s="27"/>
      <c r="P153" s="27"/>
      <c r="Q153" s="27"/>
      <c r="R153" s="27" t="s">
        <v>0</v>
      </c>
      <c r="S153" s="27"/>
      <c r="T153" s="28"/>
      <c r="U153" s="29"/>
      <c r="V153" s="32">
        <v>0.25</v>
      </c>
      <c r="W153" s="318"/>
      <c r="X153" s="319"/>
      <c r="Y153" s="160">
        <f t="shared" si="81"/>
        <v>0.25</v>
      </c>
      <c r="Z153" s="159">
        <f t="shared" si="96"/>
        <v>2.5</v>
      </c>
      <c r="AA153" s="327"/>
      <c r="AB153" s="400">
        <f t="shared" si="105"/>
        <v>-30</v>
      </c>
      <c r="AC153" s="371"/>
      <c r="AD153" s="226" t="str">
        <f t="shared" si="82"/>
        <v/>
      </c>
      <c r="AE153" s="368">
        <f t="shared" si="97"/>
        <v>-27.5</v>
      </c>
      <c r="AF153" s="339"/>
      <c r="AG153" s="338"/>
      <c r="AH153" s="336"/>
      <c r="AI153" s="161">
        <f t="shared" si="98"/>
        <v>0</v>
      </c>
      <c r="AJ153" s="162">
        <f t="shared" si="83"/>
        <v>2.5</v>
      </c>
      <c r="AK153" s="163">
        <f t="shared" si="99"/>
        <v>2.5</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f t="shared" si="84"/>
        <v>16</v>
      </c>
      <c r="AX153" s="165" t="str">
        <f t="shared" si="85"/>
        <v/>
      </c>
      <c r="AY153" s="193">
        <f t="shared" si="86"/>
        <v>16</v>
      </c>
      <c r="AZ153" s="183" t="str">
        <f t="shared" si="87"/>
        <v/>
      </c>
      <c r="BA153" s="173">
        <f t="shared" si="88"/>
        <v>0.25</v>
      </c>
      <c r="BB153" s="174" t="str">
        <f t="shared" si="89"/>
        <v/>
      </c>
      <c r="BC153" s="186">
        <f t="shared" si="112"/>
        <v>0.25</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646" t="s">
        <v>3530</v>
      </c>
      <c r="E154" s="16" t="s">
        <v>3552</v>
      </c>
      <c r="F154" s="17"/>
      <c r="G154" s="134">
        <v>45278</v>
      </c>
      <c r="H154" s="135">
        <v>45299</v>
      </c>
      <c r="I154" s="141"/>
      <c r="J154" s="25"/>
      <c r="K154" s="145"/>
      <c r="L154" s="28"/>
      <c r="M154" s="395">
        <v>45299</v>
      </c>
      <c r="N154" s="158">
        <f t="shared" si="95"/>
        <v>16</v>
      </c>
      <c r="O154" s="27"/>
      <c r="P154" s="27"/>
      <c r="Q154" s="27"/>
      <c r="R154" s="27" t="s">
        <v>0</v>
      </c>
      <c r="S154" s="27"/>
      <c r="T154" s="28"/>
      <c r="U154" s="29"/>
      <c r="V154" s="32">
        <v>0.25</v>
      </c>
      <c r="W154" s="318"/>
      <c r="X154" s="319"/>
      <c r="Y154" s="160">
        <f t="shared" si="81"/>
        <v>0.25</v>
      </c>
      <c r="Z154" s="159">
        <f t="shared" si="96"/>
        <v>2.5</v>
      </c>
      <c r="AA154" s="327"/>
      <c r="AB154" s="400">
        <f t="shared" si="105"/>
        <v>-30</v>
      </c>
      <c r="AC154" s="371"/>
      <c r="AD154" s="226" t="str">
        <f t="shared" si="82"/>
        <v/>
      </c>
      <c r="AE154" s="368">
        <f t="shared" si="97"/>
        <v>-27.5</v>
      </c>
      <c r="AF154" s="339"/>
      <c r="AG154" s="338"/>
      <c r="AH154" s="336"/>
      <c r="AI154" s="161">
        <f t="shared" si="98"/>
        <v>0</v>
      </c>
      <c r="AJ154" s="162">
        <f t="shared" si="83"/>
        <v>2.5</v>
      </c>
      <c r="AK154" s="163">
        <f t="shared" si="99"/>
        <v>2.5</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f t="shared" si="84"/>
        <v>16</v>
      </c>
      <c r="AX154" s="165" t="str">
        <f t="shared" si="85"/>
        <v/>
      </c>
      <c r="AY154" s="193">
        <f t="shared" si="86"/>
        <v>16</v>
      </c>
      <c r="AZ154" s="183" t="str">
        <f t="shared" si="87"/>
        <v/>
      </c>
      <c r="BA154" s="173">
        <f t="shared" si="88"/>
        <v>0.25</v>
      </c>
      <c r="BB154" s="174" t="str">
        <f t="shared" si="89"/>
        <v/>
      </c>
      <c r="BC154" s="186">
        <f t="shared" si="112"/>
        <v>0.25</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41.25" customHeight="1" x14ac:dyDescent="0.3">
      <c r="A155" s="221"/>
      <c r="B155" s="222"/>
      <c r="C155" s="213">
        <v>144</v>
      </c>
      <c r="D155" s="641" t="s">
        <v>3522</v>
      </c>
      <c r="E155" s="18" t="s">
        <v>3549</v>
      </c>
      <c r="F155" s="17"/>
      <c r="G155" s="134">
        <v>45278</v>
      </c>
      <c r="H155" s="135"/>
      <c r="I155" s="141"/>
      <c r="J155" s="25"/>
      <c r="K155" s="145"/>
      <c r="L155" s="28"/>
      <c r="M155" s="395">
        <v>45295</v>
      </c>
      <c r="N155" s="158">
        <f t="shared" si="95"/>
        <v>14</v>
      </c>
      <c r="O155" s="27"/>
      <c r="P155" s="27"/>
      <c r="Q155" s="27"/>
      <c r="R155" s="27" t="s">
        <v>0</v>
      </c>
      <c r="S155" s="27"/>
      <c r="T155" s="28"/>
      <c r="U155" s="29"/>
      <c r="V155" s="32">
        <v>0.25</v>
      </c>
      <c r="W155" s="318"/>
      <c r="X155" s="319"/>
      <c r="Y155" s="160">
        <f t="shared" si="81"/>
        <v>0.25</v>
      </c>
      <c r="Z155" s="159">
        <f t="shared" si="96"/>
        <v>2.5</v>
      </c>
      <c r="AA155" s="327"/>
      <c r="AB155" s="400">
        <f t="shared" si="105"/>
        <v>-30</v>
      </c>
      <c r="AC155" s="371"/>
      <c r="AD155" s="226" t="str">
        <f t="shared" si="82"/>
        <v/>
      </c>
      <c r="AE155" s="368">
        <f t="shared" si="97"/>
        <v>-27.5</v>
      </c>
      <c r="AF155" s="339"/>
      <c r="AG155" s="338"/>
      <c r="AH155" s="336"/>
      <c r="AI155" s="161">
        <f t="shared" si="98"/>
        <v>0</v>
      </c>
      <c r="AJ155" s="162">
        <f t="shared" si="83"/>
        <v>2.5</v>
      </c>
      <c r="AK155" s="163">
        <f t="shared" si="99"/>
        <v>2.5</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f t="shared" si="84"/>
        <v>14</v>
      </c>
      <c r="AX155" s="165" t="str">
        <f t="shared" si="85"/>
        <v/>
      </c>
      <c r="AY155" s="193">
        <f t="shared" si="86"/>
        <v>14</v>
      </c>
      <c r="AZ155" s="183" t="str">
        <f t="shared" si="87"/>
        <v/>
      </c>
      <c r="BA155" s="173">
        <f t="shared" si="88"/>
        <v>0.25</v>
      </c>
      <c r="BB155" s="174" t="str">
        <f t="shared" si="89"/>
        <v/>
      </c>
      <c r="BC155" s="186">
        <f t="shared" si="112"/>
        <v>0.25</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649" t="s">
        <v>3523</v>
      </c>
      <c r="E156" s="16" t="s">
        <v>3549</v>
      </c>
      <c r="F156" s="17"/>
      <c r="G156" s="134">
        <v>45278</v>
      </c>
      <c r="H156" s="135"/>
      <c r="I156" s="141"/>
      <c r="J156" s="25"/>
      <c r="K156" s="145"/>
      <c r="L156" s="28"/>
      <c r="M156" s="395">
        <v>45295</v>
      </c>
      <c r="N156" s="158">
        <f t="shared" si="95"/>
        <v>14</v>
      </c>
      <c r="O156" s="27" t="s">
        <v>0</v>
      </c>
      <c r="P156" s="27"/>
      <c r="Q156" s="27"/>
      <c r="R156" s="27"/>
      <c r="S156" s="27"/>
      <c r="T156" s="28"/>
      <c r="U156" s="29"/>
      <c r="V156" s="32">
        <v>0.25</v>
      </c>
      <c r="W156" s="318">
        <v>0.25</v>
      </c>
      <c r="X156" s="319"/>
      <c r="Y156" s="160">
        <f t="shared" si="81"/>
        <v>0.5</v>
      </c>
      <c r="Z156" s="159">
        <f t="shared" si="96"/>
        <v>7.5</v>
      </c>
      <c r="AA156" s="327"/>
      <c r="AB156" s="400">
        <f t="shared" si="105"/>
        <v>-30</v>
      </c>
      <c r="AC156" s="371"/>
      <c r="AD156" s="226" t="str">
        <f t="shared" si="82"/>
        <v/>
      </c>
      <c r="AE156" s="368">
        <f t="shared" si="97"/>
        <v>-22.5</v>
      </c>
      <c r="AF156" s="339"/>
      <c r="AG156" s="338"/>
      <c r="AH156" s="336"/>
      <c r="AI156" s="161">
        <f t="shared" si="98"/>
        <v>0</v>
      </c>
      <c r="AJ156" s="162">
        <f t="shared" si="83"/>
        <v>7.5</v>
      </c>
      <c r="AK156" s="163">
        <f t="shared" si="99"/>
        <v>7.5</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f t="shared" si="84"/>
        <v>14</v>
      </c>
      <c r="AX156" s="165" t="str">
        <f t="shared" si="85"/>
        <v/>
      </c>
      <c r="AY156" s="193">
        <f t="shared" si="86"/>
        <v>14</v>
      </c>
      <c r="AZ156" s="183" t="str">
        <f t="shared" si="87"/>
        <v/>
      </c>
      <c r="BA156" s="173">
        <f t="shared" si="88"/>
        <v>0.25</v>
      </c>
      <c r="BB156" s="174" t="str">
        <f t="shared" si="89"/>
        <v/>
      </c>
      <c r="BC156" s="186">
        <f t="shared" si="112"/>
        <v>0.25</v>
      </c>
      <c r="BD156" s="174" t="str">
        <f t="shared" si="90"/>
        <v/>
      </c>
      <c r="BE156" s="201">
        <f t="shared" si="91"/>
        <v>0.25</v>
      </c>
      <c r="BF156" s="174" t="str">
        <f t="shared" si="92"/>
        <v/>
      </c>
      <c r="BG156" s="186">
        <f t="shared" si="93"/>
        <v>0.25</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648" t="s">
        <v>3524</v>
      </c>
      <c r="E157" s="22" t="s">
        <v>3549</v>
      </c>
      <c r="F157" s="17"/>
      <c r="G157" s="134">
        <v>45278</v>
      </c>
      <c r="H157" s="135"/>
      <c r="I157" s="141"/>
      <c r="J157" s="25"/>
      <c r="K157" s="145"/>
      <c r="L157" s="28"/>
      <c r="M157" s="395">
        <v>45295</v>
      </c>
      <c r="N157" s="158">
        <f t="shared" si="95"/>
        <v>14</v>
      </c>
      <c r="O157" s="27"/>
      <c r="P157" s="27"/>
      <c r="Q157" s="27"/>
      <c r="R157" s="27" t="s">
        <v>0</v>
      </c>
      <c r="S157" s="27"/>
      <c r="T157" s="28"/>
      <c r="U157" s="29"/>
      <c r="V157" s="32">
        <v>0.25</v>
      </c>
      <c r="W157" s="318"/>
      <c r="X157" s="319"/>
      <c r="Y157" s="160">
        <f t="shared" si="81"/>
        <v>0.25</v>
      </c>
      <c r="Z157" s="159">
        <f t="shared" si="96"/>
        <v>2.5</v>
      </c>
      <c r="AA157" s="327"/>
      <c r="AB157" s="400">
        <f t="shared" si="105"/>
        <v>-30</v>
      </c>
      <c r="AC157" s="371"/>
      <c r="AD157" s="226" t="str">
        <f t="shared" si="82"/>
        <v/>
      </c>
      <c r="AE157" s="368">
        <f t="shared" si="97"/>
        <v>-27.5</v>
      </c>
      <c r="AF157" s="339"/>
      <c r="AG157" s="338"/>
      <c r="AH157" s="336"/>
      <c r="AI157" s="161">
        <f t="shared" si="98"/>
        <v>0</v>
      </c>
      <c r="AJ157" s="162">
        <f t="shared" si="83"/>
        <v>2.5</v>
      </c>
      <c r="AK157" s="163">
        <f t="shared" si="99"/>
        <v>2.5</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f t="shared" si="84"/>
        <v>14</v>
      </c>
      <c r="AX157" s="165" t="str">
        <f t="shared" si="85"/>
        <v/>
      </c>
      <c r="AY157" s="193">
        <f t="shared" si="86"/>
        <v>14</v>
      </c>
      <c r="AZ157" s="183" t="str">
        <f t="shared" si="87"/>
        <v/>
      </c>
      <c r="BA157" s="173">
        <f t="shared" si="88"/>
        <v>0.25</v>
      </c>
      <c r="BB157" s="174" t="str">
        <f t="shared" si="89"/>
        <v/>
      </c>
      <c r="BC157" s="186">
        <f t="shared" si="112"/>
        <v>0.25</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648" t="s">
        <v>3525</v>
      </c>
      <c r="E158" s="16" t="s">
        <v>3549</v>
      </c>
      <c r="F158" s="17"/>
      <c r="G158" s="134">
        <v>45278</v>
      </c>
      <c r="H158" s="135"/>
      <c r="I158" s="141"/>
      <c r="J158" s="25"/>
      <c r="K158" s="145"/>
      <c r="L158" s="28"/>
      <c r="M158" s="395">
        <v>45295</v>
      </c>
      <c r="N158" s="158">
        <f t="shared" si="95"/>
        <v>14</v>
      </c>
      <c r="O158" s="27"/>
      <c r="P158" s="27"/>
      <c r="Q158" s="27"/>
      <c r="R158" s="27" t="s">
        <v>0</v>
      </c>
      <c r="S158" s="27"/>
      <c r="T158" s="28"/>
      <c r="U158" s="29"/>
      <c r="V158" s="32">
        <v>0.25</v>
      </c>
      <c r="W158" s="318"/>
      <c r="X158" s="319"/>
      <c r="Y158" s="160">
        <f t="shared" si="81"/>
        <v>0.25</v>
      </c>
      <c r="Z158" s="159">
        <f t="shared" si="96"/>
        <v>2.5</v>
      </c>
      <c r="AA158" s="327"/>
      <c r="AB158" s="400">
        <f t="shared" si="105"/>
        <v>-30</v>
      </c>
      <c r="AC158" s="371"/>
      <c r="AD158" s="226" t="str">
        <f t="shared" si="82"/>
        <v/>
      </c>
      <c r="AE158" s="368">
        <f t="shared" si="97"/>
        <v>-27.5</v>
      </c>
      <c r="AF158" s="339"/>
      <c r="AG158" s="338"/>
      <c r="AH158" s="336"/>
      <c r="AI158" s="161">
        <f t="shared" si="98"/>
        <v>0</v>
      </c>
      <c r="AJ158" s="162">
        <f t="shared" si="83"/>
        <v>2.5</v>
      </c>
      <c r="AK158" s="163">
        <f t="shared" si="99"/>
        <v>2.5</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f t="shared" si="84"/>
        <v>14</v>
      </c>
      <c r="AX158" s="165" t="str">
        <f t="shared" si="85"/>
        <v/>
      </c>
      <c r="AY158" s="193">
        <f t="shared" si="86"/>
        <v>14</v>
      </c>
      <c r="AZ158" s="183" t="str">
        <f t="shared" si="87"/>
        <v/>
      </c>
      <c r="BA158" s="173">
        <f t="shared" si="88"/>
        <v>0.25</v>
      </c>
      <c r="BB158" s="174" t="str">
        <f t="shared" si="89"/>
        <v/>
      </c>
      <c r="BC158" s="186">
        <f t="shared" si="112"/>
        <v>0.25</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648" t="s">
        <v>3526</v>
      </c>
      <c r="E159" s="16" t="s">
        <v>3549</v>
      </c>
      <c r="F159" s="17"/>
      <c r="G159" s="134">
        <v>45278</v>
      </c>
      <c r="H159" s="135"/>
      <c r="I159" s="141"/>
      <c r="J159" s="25"/>
      <c r="K159" s="145"/>
      <c r="L159" s="28"/>
      <c r="M159" s="395">
        <v>45295</v>
      </c>
      <c r="N159" s="158">
        <f t="shared" si="95"/>
        <v>14</v>
      </c>
      <c r="O159" s="27"/>
      <c r="P159" s="27"/>
      <c r="Q159" s="27"/>
      <c r="R159" s="27" t="s">
        <v>0</v>
      </c>
      <c r="S159" s="27"/>
      <c r="T159" s="28"/>
      <c r="U159" s="29"/>
      <c r="V159" s="32">
        <v>0.25</v>
      </c>
      <c r="W159" s="318"/>
      <c r="X159" s="319"/>
      <c r="Y159" s="160">
        <f t="shared" si="81"/>
        <v>0.25</v>
      </c>
      <c r="Z159" s="159">
        <f t="shared" si="96"/>
        <v>2.5</v>
      </c>
      <c r="AA159" s="327"/>
      <c r="AB159" s="400">
        <f t="shared" si="105"/>
        <v>-30</v>
      </c>
      <c r="AC159" s="371"/>
      <c r="AD159" s="226" t="str">
        <f t="shared" si="82"/>
        <v/>
      </c>
      <c r="AE159" s="368">
        <f t="shared" si="97"/>
        <v>-27.5</v>
      </c>
      <c r="AF159" s="339"/>
      <c r="AG159" s="338"/>
      <c r="AH159" s="336"/>
      <c r="AI159" s="161">
        <f t="shared" si="98"/>
        <v>0</v>
      </c>
      <c r="AJ159" s="162">
        <f t="shared" si="83"/>
        <v>2.5</v>
      </c>
      <c r="AK159" s="163">
        <f t="shared" si="99"/>
        <v>2.5</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f t="shared" si="84"/>
        <v>14</v>
      </c>
      <c r="AX159" s="165" t="str">
        <f t="shared" si="85"/>
        <v/>
      </c>
      <c r="AY159" s="193">
        <f t="shared" si="86"/>
        <v>14</v>
      </c>
      <c r="AZ159" s="183" t="str">
        <f t="shared" si="87"/>
        <v/>
      </c>
      <c r="BA159" s="173">
        <f t="shared" si="88"/>
        <v>0.25</v>
      </c>
      <c r="BB159" s="174" t="str">
        <f t="shared" si="89"/>
        <v/>
      </c>
      <c r="BC159" s="186">
        <f t="shared" si="112"/>
        <v>0.25</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649" t="s">
        <v>3527</v>
      </c>
      <c r="E160" s="19" t="s">
        <v>3549</v>
      </c>
      <c r="F160" s="17"/>
      <c r="G160" s="134">
        <v>45278</v>
      </c>
      <c r="H160" s="137"/>
      <c r="I160" s="143"/>
      <c r="J160" s="80"/>
      <c r="K160" s="147"/>
      <c r="L160" s="30"/>
      <c r="M160" s="395">
        <v>45295</v>
      </c>
      <c r="N160" s="158">
        <f t="shared" si="95"/>
        <v>14</v>
      </c>
      <c r="O160" s="27"/>
      <c r="P160" s="27"/>
      <c r="Q160" s="27"/>
      <c r="R160" s="27" t="s">
        <v>0</v>
      </c>
      <c r="S160" s="27"/>
      <c r="T160" s="30"/>
      <c r="U160" s="31"/>
      <c r="V160" s="32">
        <v>0.25</v>
      </c>
      <c r="W160" s="320"/>
      <c r="X160" s="318"/>
      <c r="Y160" s="160">
        <f t="shared" si="81"/>
        <v>0.25</v>
      </c>
      <c r="Z160" s="159">
        <f t="shared" si="96"/>
        <v>2.5</v>
      </c>
      <c r="AA160" s="328"/>
      <c r="AB160" s="400">
        <f t="shared" si="105"/>
        <v>-30</v>
      </c>
      <c r="AC160" s="371"/>
      <c r="AD160" s="226" t="str">
        <f t="shared" si="82"/>
        <v/>
      </c>
      <c r="AE160" s="368">
        <f t="shared" si="97"/>
        <v>-27.5</v>
      </c>
      <c r="AF160" s="340"/>
      <c r="AG160" s="341"/>
      <c r="AH160" s="339"/>
      <c r="AI160" s="161">
        <f t="shared" si="98"/>
        <v>0</v>
      </c>
      <c r="AJ160" s="162">
        <f t="shared" si="83"/>
        <v>2.5</v>
      </c>
      <c r="AK160" s="163">
        <f t="shared" si="99"/>
        <v>2.5</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f t="shared" si="84"/>
        <v>14</v>
      </c>
      <c r="AX160" s="165" t="str">
        <f t="shared" si="85"/>
        <v/>
      </c>
      <c r="AY160" s="193">
        <f t="shared" si="86"/>
        <v>14</v>
      </c>
      <c r="AZ160" s="183" t="str">
        <f t="shared" si="87"/>
        <v/>
      </c>
      <c r="BA160" s="173">
        <f t="shared" si="88"/>
        <v>0.25</v>
      </c>
      <c r="BB160" s="174" t="str">
        <f t="shared" si="89"/>
        <v/>
      </c>
      <c r="BC160" s="186">
        <f t="shared" si="112"/>
        <v>0.25</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37.5" x14ac:dyDescent="0.3">
      <c r="A161" s="221"/>
      <c r="B161" s="222"/>
      <c r="C161" s="213">
        <v>150</v>
      </c>
      <c r="D161" s="641" t="s">
        <v>3528</v>
      </c>
      <c r="E161" s="24" t="s">
        <v>3549</v>
      </c>
      <c r="F161" s="17"/>
      <c r="G161" s="134">
        <v>45278</v>
      </c>
      <c r="H161" s="139"/>
      <c r="I161" s="141"/>
      <c r="J161" s="25"/>
      <c r="K161" s="145"/>
      <c r="L161" s="28"/>
      <c r="M161" s="395">
        <v>45295</v>
      </c>
      <c r="N161" s="158">
        <f t="shared" si="95"/>
        <v>14</v>
      </c>
      <c r="O161" s="27"/>
      <c r="P161" s="27"/>
      <c r="Q161" s="27"/>
      <c r="R161" s="27" t="s">
        <v>0</v>
      </c>
      <c r="S161" s="27"/>
      <c r="T161" s="27"/>
      <c r="U161" s="28"/>
      <c r="V161" s="32">
        <v>0.25</v>
      </c>
      <c r="W161" s="318"/>
      <c r="X161" s="318"/>
      <c r="Y161" s="160">
        <f t="shared" si="81"/>
        <v>0.25</v>
      </c>
      <c r="Z161" s="159">
        <f t="shared" si="96"/>
        <v>2.5</v>
      </c>
      <c r="AA161" s="327"/>
      <c r="AB161" s="400">
        <f t="shared" si="105"/>
        <v>-30</v>
      </c>
      <c r="AC161" s="371"/>
      <c r="AD161" s="226" t="str">
        <f t="shared" si="82"/>
        <v/>
      </c>
      <c r="AE161" s="368">
        <f t="shared" si="97"/>
        <v>-27.5</v>
      </c>
      <c r="AF161" s="339"/>
      <c r="AG161" s="342"/>
      <c r="AH161" s="339"/>
      <c r="AI161" s="161">
        <f t="shared" si="98"/>
        <v>0</v>
      </c>
      <c r="AJ161" s="162">
        <f t="shared" si="83"/>
        <v>2.5</v>
      </c>
      <c r="AK161" s="163">
        <f t="shared" si="99"/>
        <v>2.5</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f t="shared" si="84"/>
        <v>14</v>
      </c>
      <c r="AX161" s="165" t="str">
        <f t="shared" si="85"/>
        <v/>
      </c>
      <c r="AY161" s="193">
        <f t="shared" si="86"/>
        <v>14</v>
      </c>
      <c r="AZ161" s="183" t="str">
        <f t="shared" si="87"/>
        <v/>
      </c>
      <c r="BA161" s="173">
        <f t="shared" si="88"/>
        <v>0.25</v>
      </c>
      <c r="BB161" s="174" t="str">
        <f t="shared" si="89"/>
        <v/>
      </c>
      <c r="BC161" s="186">
        <f t="shared" si="112"/>
        <v>0.25</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648" t="s">
        <v>3529</v>
      </c>
      <c r="E162" s="35" t="s">
        <v>3549</v>
      </c>
      <c r="F162" s="34"/>
      <c r="G162" s="134">
        <v>45278</v>
      </c>
      <c r="H162" s="136"/>
      <c r="I162" s="140"/>
      <c r="J162" s="78"/>
      <c r="K162" s="144"/>
      <c r="L162" s="119"/>
      <c r="M162" s="395">
        <v>45295</v>
      </c>
      <c r="N162" s="158">
        <f t="shared" si="95"/>
        <v>14</v>
      </c>
      <c r="O162" s="311"/>
      <c r="P162" s="315"/>
      <c r="Q162" s="315"/>
      <c r="R162" s="315" t="s">
        <v>0</v>
      </c>
      <c r="S162" s="315"/>
      <c r="T162" s="315"/>
      <c r="U162" s="316"/>
      <c r="V162" s="167">
        <v>0.25</v>
      </c>
      <c r="W162" s="313"/>
      <c r="X162" s="313"/>
      <c r="Y162" s="160">
        <f t="shared" si="81"/>
        <v>0.25</v>
      </c>
      <c r="Z162" s="159">
        <f t="shared" si="96"/>
        <v>2.5</v>
      </c>
      <c r="AA162" s="326"/>
      <c r="AB162" s="400">
        <f t="shared" si="105"/>
        <v>-30</v>
      </c>
      <c r="AC162" s="370"/>
      <c r="AD162" s="226" t="str">
        <f t="shared" si="82"/>
        <v/>
      </c>
      <c r="AE162" s="368">
        <f t="shared" si="97"/>
        <v>-27.5</v>
      </c>
      <c r="AF162" s="331"/>
      <c r="AG162" s="332"/>
      <c r="AH162" s="331"/>
      <c r="AI162" s="161">
        <f t="shared" si="98"/>
        <v>0</v>
      </c>
      <c r="AJ162" s="162">
        <f t="shared" si="83"/>
        <v>2.5</v>
      </c>
      <c r="AK162" s="163">
        <f t="shared" si="99"/>
        <v>2.5</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f t="shared" si="84"/>
        <v>14</v>
      </c>
      <c r="AX162" s="165" t="str">
        <f t="shared" si="85"/>
        <v/>
      </c>
      <c r="AY162" s="193">
        <f t="shared" si="86"/>
        <v>14</v>
      </c>
      <c r="AZ162" s="183" t="str">
        <f t="shared" si="87"/>
        <v/>
      </c>
      <c r="BA162" s="173">
        <f t="shared" si="88"/>
        <v>0.25</v>
      </c>
      <c r="BB162" s="174" t="str">
        <f t="shared" si="89"/>
        <v/>
      </c>
      <c r="BC162" s="186">
        <f t="shared" si="112"/>
        <v>0.25</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648" t="s">
        <v>3530</v>
      </c>
      <c r="E163" s="33" t="s">
        <v>3549</v>
      </c>
      <c r="F163" s="34"/>
      <c r="G163" s="134">
        <v>45278</v>
      </c>
      <c r="H163" s="133"/>
      <c r="I163" s="140"/>
      <c r="J163" s="78"/>
      <c r="K163" s="144"/>
      <c r="L163" s="119"/>
      <c r="M163" s="395">
        <v>45295</v>
      </c>
      <c r="N163" s="158">
        <f t="shared" si="95"/>
        <v>14</v>
      </c>
      <c r="O163" s="315"/>
      <c r="P163" s="315"/>
      <c r="Q163" s="315"/>
      <c r="R163" s="315" t="s">
        <v>0</v>
      </c>
      <c r="S163" s="315"/>
      <c r="T163" s="316"/>
      <c r="U163" s="317"/>
      <c r="V163" s="167">
        <v>0.25</v>
      </c>
      <c r="W163" s="313"/>
      <c r="X163" s="313"/>
      <c r="Y163" s="160">
        <f t="shared" si="81"/>
        <v>0.25</v>
      </c>
      <c r="Z163" s="159">
        <f t="shared" si="96"/>
        <v>2.5</v>
      </c>
      <c r="AA163" s="326"/>
      <c r="AB163" s="400">
        <f t="shared" si="105"/>
        <v>-30</v>
      </c>
      <c r="AC163" s="370"/>
      <c r="AD163" s="226" t="str">
        <f t="shared" si="82"/>
        <v/>
      </c>
      <c r="AE163" s="368">
        <f t="shared" si="97"/>
        <v>-27.5</v>
      </c>
      <c r="AF163" s="331"/>
      <c r="AG163" s="333"/>
      <c r="AH163" s="334"/>
      <c r="AI163" s="161">
        <f t="shared" si="98"/>
        <v>0</v>
      </c>
      <c r="AJ163" s="162">
        <f t="shared" si="83"/>
        <v>2.5</v>
      </c>
      <c r="AK163" s="163">
        <f t="shared" si="99"/>
        <v>2.5</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f t="shared" si="84"/>
        <v>14</v>
      </c>
      <c r="AX163" s="165" t="str">
        <f t="shared" si="85"/>
        <v/>
      </c>
      <c r="AY163" s="193">
        <f t="shared" si="86"/>
        <v>14</v>
      </c>
      <c r="AZ163" s="183" t="str">
        <f t="shared" si="87"/>
        <v/>
      </c>
      <c r="BA163" s="173">
        <f t="shared" si="88"/>
        <v>0.25</v>
      </c>
      <c r="BB163" s="174" t="str">
        <f t="shared" si="89"/>
        <v/>
      </c>
      <c r="BC163" s="186">
        <f t="shared" si="112"/>
        <v>0.25</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36.75" customHeight="1" x14ac:dyDescent="0.3">
      <c r="A164" s="219"/>
      <c r="B164" s="220"/>
      <c r="C164" s="213">
        <v>153</v>
      </c>
      <c r="D164" s="644" t="s">
        <v>3522</v>
      </c>
      <c r="E164" s="33" t="s">
        <v>3488</v>
      </c>
      <c r="F164" s="34"/>
      <c r="G164" s="134">
        <v>45278</v>
      </c>
      <c r="H164" s="135"/>
      <c r="I164" s="141"/>
      <c r="J164" s="25"/>
      <c r="K164" s="145"/>
      <c r="L164" s="28"/>
      <c r="M164" s="395">
        <v>45280</v>
      </c>
      <c r="N164" s="158">
        <f t="shared" si="95"/>
        <v>3</v>
      </c>
      <c r="O164" s="315"/>
      <c r="P164" s="315"/>
      <c r="Q164" s="315"/>
      <c r="R164" s="315" t="s">
        <v>0</v>
      </c>
      <c r="S164" s="315"/>
      <c r="T164" s="316"/>
      <c r="U164" s="317"/>
      <c r="V164" s="167">
        <v>0.25</v>
      </c>
      <c r="W164" s="313"/>
      <c r="X164" s="313"/>
      <c r="Y164" s="160">
        <f t="shared" si="81"/>
        <v>0.25</v>
      </c>
      <c r="Z164" s="159">
        <f t="shared" si="96"/>
        <v>2.5</v>
      </c>
      <c r="AA164" s="326"/>
      <c r="AB164" s="400">
        <f t="shared" si="105"/>
        <v>-30</v>
      </c>
      <c r="AC164" s="370"/>
      <c r="AD164" s="226" t="str">
        <f t="shared" si="82"/>
        <v/>
      </c>
      <c r="AE164" s="368">
        <f t="shared" si="97"/>
        <v>-27.5</v>
      </c>
      <c r="AF164" s="331"/>
      <c r="AG164" s="333"/>
      <c r="AH164" s="334"/>
      <c r="AI164" s="161">
        <f t="shared" si="98"/>
        <v>0</v>
      </c>
      <c r="AJ164" s="162">
        <f t="shared" si="83"/>
        <v>2.5</v>
      </c>
      <c r="AK164" s="163">
        <f t="shared" si="99"/>
        <v>2.5</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f t="shared" si="84"/>
        <v>3</v>
      </c>
      <c r="AX164" s="165" t="str">
        <f t="shared" si="85"/>
        <v/>
      </c>
      <c r="AY164" s="193">
        <f t="shared" si="86"/>
        <v>3</v>
      </c>
      <c r="AZ164" s="183" t="str">
        <f t="shared" si="87"/>
        <v/>
      </c>
      <c r="BA164" s="173">
        <f t="shared" si="88"/>
        <v>0.25</v>
      </c>
      <c r="BB164" s="174" t="str">
        <f t="shared" si="89"/>
        <v/>
      </c>
      <c r="BC164" s="186">
        <f t="shared" si="112"/>
        <v>0.25</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651" t="s">
        <v>3523</v>
      </c>
      <c r="E165" s="33" t="s">
        <v>3488</v>
      </c>
      <c r="F165" s="34"/>
      <c r="G165" s="134">
        <v>45278</v>
      </c>
      <c r="H165" s="135"/>
      <c r="I165" s="141"/>
      <c r="J165" s="25"/>
      <c r="K165" s="145"/>
      <c r="L165" s="28"/>
      <c r="M165" s="395">
        <v>45280</v>
      </c>
      <c r="N165" s="158">
        <f t="shared" si="95"/>
        <v>3</v>
      </c>
      <c r="O165" s="315"/>
      <c r="P165" s="315"/>
      <c r="Q165" s="315"/>
      <c r="R165" s="315" t="s">
        <v>0</v>
      </c>
      <c r="S165" s="315"/>
      <c r="T165" s="316"/>
      <c r="U165" s="317"/>
      <c r="V165" s="167">
        <v>0.25</v>
      </c>
      <c r="W165" s="313"/>
      <c r="X165" s="313"/>
      <c r="Y165" s="160">
        <f t="shared" si="81"/>
        <v>0.25</v>
      </c>
      <c r="Z165" s="159">
        <f t="shared" si="96"/>
        <v>2.5</v>
      </c>
      <c r="AA165" s="326"/>
      <c r="AB165" s="400">
        <f t="shared" si="105"/>
        <v>-30</v>
      </c>
      <c r="AC165" s="370"/>
      <c r="AD165" s="226" t="str">
        <f t="shared" si="82"/>
        <v/>
      </c>
      <c r="AE165" s="368">
        <f t="shared" si="97"/>
        <v>-27.5</v>
      </c>
      <c r="AF165" s="331"/>
      <c r="AG165" s="333"/>
      <c r="AH165" s="334"/>
      <c r="AI165" s="161">
        <f t="shared" si="98"/>
        <v>0</v>
      </c>
      <c r="AJ165" s="162">
        <f t="shared" si="83"/>
        <v>2.5</v>
      </c>
      <c r="AK165" s="163">
        <f t="shared" si="99"/>
        <v>2.5</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f t="shared" si="84"/>
        <v>3</v>
      </c>
      <c r="AX165" s="165" t="str">
        <f t="shared" si="85"/>
        <v/>
      </c>
      <c r="AY165" s="193">
        <f t="shared" si="86"/>
        <v>3</v>
      </c>
      <c r="AZ165" s="183" t="str">
        <f t="shared" si="87"/>
        <v/>
      </c>
      <c r="BA165" s="173">
        <f t="shared" si="88"/>
        <v>0.25</v>
      </c>
      <c r="BB165" s="174" t="str">
        <f t="shared" si="89"/>
        <v/>
      </c>
      <c r="BC165" s="186">
        <f t="shared" si="112"/>
        <v>0.25</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650" t="s">
        <v>3524</v>
      </c>
      <c r="E166" s="16" t="s">
        <v>3488</v>
      </c>
      <c r="F166" s="17"/>
      <c r="G166" s="134">
        <v>45278</v>
      </c>
      <c r="H166" s="135"/>
      <c r="I166" s="141"/>
      <c r="J166" s="25"/>
      <c r="K166" s="145"/>
      <c r="L166" s="28"/>
      <c r="M166" s="395">
        <v>45280</v>
      </c>
      <c r="N166" s="158">
        <f t="shared" si="95"/>
        <v>3</v>
      </c>
      <c r="O166" s="27"/>
      <c r="P166" s="27"/>
      <c r="Q166" s="27"/>
      <c r="R166" s="27" t="s">
        <v>0</v>
      </c>
      <c r="S166" s="27"/>
      <c r="T166" s="28"/>
      <c r="U166" s="29"/>
      <c r="V166" s="167">
        <v>0.25</v>
      </c>
      <c r="W166" s="313"/>
      <c r="X166" s="313"/>
      <c r="Y166" s="160">
        <f t="shared" si="81"/>
        <v>0.25</v>
      </c>
      <c r="Z166" s="159">
        <f t="shared" si="96"/>
        <v>2.5</v>
      </c>
      <c r="AA166" s="327"/>
      <c r="AB166" s="400">
        <f t="shared" si="105"/>
        <v>-30</v>
      </c>
      <c r="AC166" s="371"/>
      <c r="AD166" s="226" t="str">
        <f t="shared" si="82"/>
        <v/>
      </c>
      <c r="AE166" s="368">
        <f t="shared" si="97"/>
        <v>-27.5</v>
      </c>
      <c r="AF166" s="339"/>
      <c r="AG166" s="338"/>
      <c r="AH166" s="336"/>
      <c r="AI166" s="161">
        <f t="shared" si="98"/>
        <v>0</v>
      </c>
      <c r="AJ166" s="162">
        <f t="shared" si="83"/>
        <v>2.5</v>
      </c>
      <c r="AK166" s="163">
        <f t="shared" si="99"/>
        <v>2.5</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f t="shared" si="84"/>
        <v>3</v>
      </c>
      <c r="AX166" s="165" t="str">
        <f t="shared" si="85"/>
        <v/>
      </c>
      <c r="AY166" s="193">
        <f t="shared" si="86"/>
        <v>3</v>
      </c>
      <c r="AZ166" s="183" t="str">
        <f t="shared" si="87"/>
        <v/>
      </c>
      <c r="BA166" s="173">
        <f t="shared" si="88"/>
        <v>0.25</v>
      </c>
      <c r="BB166" s="174" t="str">
        <f t="shared" si="89"/>
        <v/>
      </c>
      <c r="BC166" s="186">
        <f t="shared" si="112"/>
        <v>0.25</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650" t="s">
        <v>3525</v>
      </c>
      <c r="E167" s="16" t="s">
        <v>3488</v>
      </c>
      <c r="F167" s="17"/>
      <c r="G167" s="134">
        <v>45278</v>
      </c>
      <c r="H167" s="135"/>
      <c r="I167" s="141"/>
      <c r="J167" s="25"/>
      <c r="K167" s="145"/>
      <c r="L167" s="28"/>
      <c r="M167" s="395">
        <v>45280</v>
      </c>
      <c r="N167" s="158">
        <f t="shared" si="95"/>
        <v>3</v>
      </c>
      <c r="O167" s="27"/>
      <c r="P167" s="27"/>
      <c r="Q167" s="27"/>
      <c r="R167" s="27" t="s">
        <v>0</v>
      </c>
      <c r="S167" s="27"/>
      <c r="T167" s="28"/>
      <c r="U167" s="29"/>
      <c r="V167" s="32">
        <v>0.25</v>
      </c>
      <c r="W167" s="318"/>
      <c r="X167" s="319"/>
      <c r="Y167" s="160">
        <f t="shared" si="81"/>
        <v>0.25</v>
      </c>
      <c r="Z167" s="159">
        <f t="shared" si="96"/>
        <v>2.5</v>
      </c>
      <c r="AA167" s="327"/>
      <c r="AB167" s="400">
        <f t="shared" si="105"/>
        <v>-30</v>
      </c>
      <c r="AC167" s="371"/>
      <c r="AD167" s="226" t="str">
        <f t="shared" si="82"/>
        <v/>
      </c>
      <c r="AE167" s="368">
        <f t="shared" si="97"/>
        <v>-27.5</v>
      </c>
      <c r="AF167" s="339"/>
      <c r="AG167" s="338"/>
      <c r="AH167" s="336"/>
      <c r="AI167" s="161">
        <f t="shared" si="98"/>
        <v>0</v>
      </c>
      <c r="AJ167" s="162">
        <f t="shared" si="83"/>
        <v>2.5</v>
      </c>
      <c r="AK167" s="163">
        <f t="shared" si="99"/>
        <v>2.5</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f t="shared" si="84"/>
        <v>3</v>
      </c>
      <c r="AX167" s="165" t="str">
        <f t="shared" si="85"/>
        <v/>
      </c>
      <c r="AY167" s="193">
        <f t="shared" si="86"/>
        <v>3</v>
      </c>
      <c r="AZ167" s="183" t="str">
        <f t="shared" si="87"/>
        <v/>
      </c>
      <c r="BA167" s="173">
        <f t="shared" si="88"/>
        <v>0.25</v>
      </c>
      <c r="BB167" s="174" t="str">
        <f t="shared" si="89"/>
        <v/>
      </c>
      <c r="BC167" s="186">
        <f t="shared" si="112"/>
        <v>0.25</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650" t="s">
        <v>3526</v>
      </c>
      <c r="E168" s="16" t="s">
        <v>3488</v>
      </c>
      <c r="F168" s="17"/>
      <c r="G168" s="134">
        <v>45278</v>
      </c>
      <c r="H168" s="135"/>
      <c r="I168" s="141"/>
      <c r="J168" s="25"/>
      <c r="K168" s="145"/>
      <c r="L168" s="28"/>
      <c r="M168" s="395">
        <v>45280</v>
      </c>
      <c r="N168" s="158">
        <f t="shared" si="95"/>
        <v>3</v>
      </c>
      <c r="O168" s="27"/>
      <c r="P168" s="27"/>
      <c r="Q168" s="27"/>
      <c r="R168" s="27" t="s">
        <v>0</v>
      </c>
      <c r="S168" s="27"/>
      <c r="T168" s="28"/>
      <c r="U168" s="29"/>
      <c r="V168" s="32">
        <v>0.25</v>
      </c>
      <c r="W168" s="318"/>
      <c r="X168" s="319"/>
      <c r="Y168" s="160">
        <f t="shared" si="81"/>
        <v>0.25</v>
      </c>
      <c r="Z168" s="159">
        <f t="shared" si="96"/>
        <v>2.5</v>
      </c>
      <c r="AA168" s="327"/>
      <c r="AB168" s="400">
        <f t="shared" si="105"/>
        <v>-30</v>
      </c>
      <c r="AC168" s="371"/>
      <c r="AD168" s="226" t="str">
        <f t="shared" si="82"/>
        <v/>
      </c>
      <c r="AE168" s="368">
        <f t="shared" si="97"/>
        <v>-27.5</v>
      </c>
      <c r="AF168" s="339"/>
      <c r="AG168" s="338"/>
      <c r="AH168" s="336"/>
      <c r="AI168" s="161">
        <f t="shared" si="98"/>
        <v>0</v>
      </c>
      <c r="AJ168" s="162">
        <f t="shared" si="83"/>
        <v>2.5</v>
      </c>
      <c r="AK168" s="163">
        <f t="shared" si="99"/>
        <v>2.5</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f t="shared" si="84"/>
        <v>3</v>
      </c>
      <c r="AX168" s="165" t="str">
        <f t="shared" si="85"/>
        <v/>
      </c>
      <c r="AY168" s="193">
        <f t="shared" si="86"/>
        <v>3</v>
      </c>
      <c r="AZ168" s="183" t="str">
        <f t="shared" si="87"/>
        <v/>
      </c>
      <c r="BA168" s="173">
        <f t="shared" si="88"/>
        <v>0.25</v>
      </c>
      <c r="BB168" s="174" t="str">
        <f t="shared" si="89"/>
        <v/>
      </c>
      <c r="BC168" s="186">
        <f t="shared" si="112"/>
        <v>0.25</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651" t="s">
        <v>3527</v>
      </c>
      <c r="E169" s="18" t="s">
        <v>3488</v>
      </c>
      <c r="F169" s="17"/>
      <c r="G169" s="134">
        <v>45278</v>
      </c>
      <c r="H169" s="135"/>
      <c r="I169" s="141"/>
      <c r="J169" s="25"/>
      <c r="K169" s="145"/>
      <c r="L169" s="28"/>
      <c r="M169" s="395">
        <v>45280</v>
      </c>
      <c r="N169" s="158">
        <f t="shared" si="95"/>
        <v>3</v>
      </c>
      <c r="O169" s="27"/>
      <c r="P169" s="27"/>
      <c r="Q169" s="27"/>
      <c r="R169" s="27" t="s">
        <v>0</v>
      </c>
      <c r="S169" s="27"/>
      <c r="T169" s="28"/>
      <c r="U169" s="29"/>
      <c r="V169" s="32">
        <v>0.25</v>
      </c>
      <c r="W169" s="318"/>
      <c r="X169" s="319"/>
      <c r="Y169" s="160">
        <f t="shared" si="81"/>
        <v>0.25</v>
      </c>
      <c r="Z169" s="159">
        <f t="shared" si="96"/>
        <v>2.5</v>
      </c>
      <c r="AA169" s="327"/>
      <c r="AB169" s="400">
        <f t="shared" si="105"/>
        <v>-30</v>
      </c>
      <c r="AC169" s="371"/>
      <c r="AD169" s="226" t="str">
        <f t="shared" si="82"/>
        <v/>
      </c>
      <c r="AE169" s="368">
        <f t="shared" si="97"/>
        <v>-27.5</v>
      </c>
      <c r="AF169" s="339"/>
      <c r="AG169" s="338"/>
      <c r="AH169" s="336"/>
      <c r="AI169" s="161">
        <f t="shared" si="98"/>
        <v>0</v>
      </c>
      <c r="AJ169" s="162">
        <f t="shared" si="83"/>
        <v>2.5</v>
      </c>
      <c r="AK169" s="163">
        <f t="shared" si="99"/>
        <v>2.5</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f t="shared" si="84"/>
        <v>3</v>
      </c>
      <c r="AX169" s="165" t="str">
        <f t="shared" si="85"/>
        <v/>
      </c>
      <c r="AY169" s="193">
        <f t="shared" si="86"/>
        <v>3</v>
      </c>
      <c r="AZ169" s="183" t="str">
        <f t="shared" si="87"/>
        <v/>
      </c>
      <c r="BA169" s="173">
        <f t="shared" si="88"/>
        <v>0.25</v>
      </c>
      <c r="BB169" s="174" t="str">
        <f t="shared" si="89"/>
        <v/>
      </c>
      <c r="BC169" s="186">
        <f t="shared" si="112"/>
        <v>0.25</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37.5" x14ac:dyDescent="0.3">
      <c r="A170" s="221"/>
      <c r="B170" s="222"/>
      <c r="C170" s="213">
        <v>159</v>
      </c>
      <c r="D170" s="644" t="s">
        <v>3528</v>
      </c>
      <c r="E170" s="16" t="s">
        <v>3550</v>
      </c>
      <c r="F170" s="17"/>
      <c r="G170" s="134">
        <v>45278</v>
      </c>
      <c r="H170" s="135"/>
      <c r="I170" s="141"/>
      <c r="J170" s="25"/>
      <c r="K170" s="145"/>
      <c r="L170" s="28"/>
      <c r="M170" s="395">
        <v>45280</v>
      </c>
      <c r="N170" s="158">
        <f t="shared" si="95"/>
        <v>3</v>
      </c>
      <c r="O170" s="27" t="s">
        <v>0</v>
      </c>
      <c r="P170" s="27"/>
      <c r="Q170" s="27"/>
      <c r="R170" s="27"/>
      <c r="S170" s="27"/>
      <c r="T170" s="28"/>
      <c r="U170" s="29"/>
      <c r="V170" s="32">
        <v>0.25</v>
      </c>
      <c r="W170" s="318">
        <v>0.25</v>
      </c>
      <c r="X170" s="319"/>
      <c r="Y170" s="160">
        <f t="shared" si="81"/>
        <v>0.5</v>
      </c>
      <c r="Z170" s="159">
        <f t="shared" si="96"/>
        <v>7.5</v>
      </c>
      <c r="AA170" s="327"/>
      <c r="AB170" s="400">
        <f t="shared" si="105"/>
        <v>-30</v>
      </c>
      <c r="AC170" s="371"/>
      <c r="AD170" s="226" t="str">
        <f t="shared" si="82"/>
        <v/>
      </c>
      <c r="AE170" s="368">
        <f t="shared" si="97"/>
        <v>-22.5</v>
      </c>
      <c r="AF170" s="339"/>
      <c r="AG170" s="338"/>
      <c r="AH170" s="336"/>
      <c r="AI170" s="161">
        <f t="shared" si="98"/>
        <v>0</v>
      </c>
      <c r="AJ170" s="162">
        <f t="shared" si="83"/>
        <v>7.5</v>
      </c>
      <c r="AK170" s="163">
        <f t="shared" si="99"/>
        <v>7.5</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f t="shared" si="84"/>
        <v>3</v>
      </c>
      <c r="AX170" s="165" t="str">
        <f t="shared" si="85"/>
        <v/>
      </c>
      <c r="AY170" s="193">
        <f t="shared" si="86"/>
        <v>3</v>
      </c>
      <c r="AZ170" s="183" t="str">
        <f t="shared" si="87"/>
        <v/>
      </c>
      <c r="BA170" s="173">
        <f t="shared" si="88"/>
        <v>0.25</v>
      </c>
      <c r="BB170" s="174" t="str">
        <f t="shared" si="89"/>
        <v/>
      </c>
      <c r="BC170" s="186">
        <f t="shared" si="112"/>
        <v>0.25</v>
      </c>
      <c r="BD170" s="174" t="str">
        <f t="shared" si="90"/>
        <v/>
      </c>
      <c r="BE170" s="201">
        <f t="shared" si="91"/>
        <v>0.25</v>
      </c>
      <c r="BF170" s="174" t="str">
        <f t="shared" si="92"/>
        <v/>
      </c>
      <c r="BG170" s="186">
        <f t="shared" si="93"/>
        <v>0.25</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650" t="s">
        <v>3529</v>
      </c>
      <c r="E171" s="16" t="s">
        <v>3488</v>
      </c>
      <c r="F171" s="17"/>
      <c r="G171" s="134">
        <v>45278</v>
      </c>
      <c r="H171" s="137"/>
      <c r="I171" s="143"/>
      <c r="J171" s="80"/>
      <c r="K171" s="147"/>
      <c r="L171" s="30"/>
      <c r="M171" s="395">
        <v>45280</v>
      </c>
      <c r="N171" s="158">
        <f t="shared" si="95"/>
        <v>3</v>
      </c>
      <c r="O171" s="27"/>
      <c r="P171" s="27"/>
      <c r="Q171" s="27"/>
      <c r="R171" s="27" t="s">
        <v>0</v>
      </c>
      <c r="S171" s="27"/>
      <c r="T171" s="28"/>
      <c r="U171" s="29"/>
      <c r="V171" s="32">
        <v>0.25</v>
      </c>
      <c r="W171" s="318"/>
      <c r="X171" s="319"/>
      <c r="Y171" s="160">
        <f t="shared" si="81"/>
        <v>0.25</v>
      </c>
      <c r="Z171" s="159">
        <f t="shared" si="96"/>
        <v>2.5</v>
      </c>
      <c r="AA171" s="327"/>
      <c r="AB171" s="400">
        <f t="shared" si="105"/>
        <v>-30</v>
      </c>
      <c r="AC171" s="371"/>
      <c r="AD171" s="226" t="str">
        <f t="shared" si="82"/>
        <v/>
      </c>
      <c r="AE171" s="368">
        <f t="shared" si="97"/>
        <v>-27.5</v>
      </c>
      <c r="AF171" s="339"/>
      <c r="AG171" s="338"/>
      <c r="AH171" s="336"/>
      <c r="AI171" s="161">
        <f t="shared" si="98"/>
        <v>0</v>
      </c>
      <c r="AJ171" s="162">
        <f t="shared" si="83"/>
        <v>2.5</v>
      </c>
      <c r="AK171" s="163">
        <f t="shared" si="99"/>
        <v>2.5</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f t="shared" si="84"/>
        <v>3</v>
      </c>
      <c r="AX171" s="165" t="str">
        <f t="shared" si="85"/>
        <v/>
      </c>
      <c r="AY171" s="193">
        <f t="shared" si="86"/>
        <v>3</v>
      </c>
      <c r="AZ171" s="183" t="str">
        <f t="shared" si="87"/>
        <v/>
      </c>
      <c r="BA171" s="173">
        <f t="shared" si="88"/>
        <v>0.25</v>
      </c>
      <c r="BB171" s="174" t="str">
        <f t="shared" si="89"/>
        <v/>
      </c>
      <c r="BC171" s="186">
        <f t="shared" si="112"/>
        <v>0.25</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650" t="s">
        <v>3530</v>
      </c>
      <c r="E172" s="16" t="s">
        <v>3488</v>
      </c>
      <c r="F172" s="17"/>
      <c r="G172" s="134">
        <v>45278</v>
      </c>
      <c r="H172" s="135"/>
      <c r="I172" s="141"/>
      <c r="J172" s="25"/>
      <c r="K172" s="145"/>
      <c r="L172" s="28"/>
      <c r="M172" s="395">
        <v>45280</v>
      </c>
      <c r="N172" s="158">
        <f t="shared" si="95"/>
        <v>3</v>
      </c>
      <c r="O172" s="27"/>
      <c r="P172" s="27"/>
      <c r="Q172" s="27"/>
      <c r="R172" s="27" t="s">
        <v>0</v>
      </c>
      <c r="S172" s="27"/>
      <c r="T172" s="28"/>
      <c r="U172" s="29"/>
      <c r="V172" s="32">
        <v>0.25</v>
      </c>
      <c r="W172" s="318"/>
      <c r="X172" s="319"/>
      <c r="Y172" s="160">
        <f t="shared" si="81"/>
        <v>0.25</v>
      </c>
      <c r="Z172" s="159">
        <f t="shared" si="96"/>
        <v>2.5</v>
      </c>
      <c r="AA172" s="327"/>
      <c r="AB172" s="400">
        <f t="shared" si="105"/>
        <v>-30</v>
      </c>
      <c r="AC172" s="371"/>
      <c r="AD172" s="226" t="str">
        <f t="shared" si="82"/>
        <v/>
      </c>
      <c r="AE172" s="368">
        <f t="shared" si="97"/>
        <v>-27.5</v>
      </c>
      <c r="AF172" s="339"/>
      <c r="AG172" s="338"/>
      <c r="AH172" s="336"/>
      <c r="AI172" s="161">
        <f t="shared" si="98"/>
        <v>0</v>
      </c>
      <c r="AJ172" s="162">
        <f t="shared" si="83"/>
        <v>2.5</v>
      </c>
      <c r="AK172" s="163">
        <f t="shared" si="99"/>
        <v>2.5</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f t="shared" si="84"/>
        <v>3</v>
      </c>
      <c r="AX172" s="165" t="str">
        <f t="shared" si="85"/>
        <v/>
      </c>
      <c r="AY172" s="193">
        <f t="shared" si="86"/>
        <v>3</v>
      </c>
      <c r="AZ172" s="183" t="str">
        <f t="shared" si="87"/>
        <v/>
      </c>
      <c r="BA172" s="173">
        <f t="shared" si="88"/>
        <v>0.25</v>
      </c>
      <c r="BB172" s="174" t="str">
        <f t="shared" si="89"/>
        <v/>
      </c>
      <c r="BC172" s="186">
        <f t="shared" si="112"/>
        <v>0.25</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56.25" x14ac:dyDescent="0.3">
      <c r="A173" s="221"/>
      <c r="B173" s="222"/>
      <c r="C173" s="214">
        <v>162</v>
      </c>
      <c r="D173" s="639" t="s">
        <v>3531</v>
      </c>
      <c r="E173" s="18" t="s">
        <v>3552</v>
      </c>
      <c r="F173" s="17"/>
      <c r="G173" s="134">
        <v>45278</v>
      </c>
      <c r="H173" s="135">
        <v>45299</v>
      </c>
      <c r="I173" s="141"/>
      <c r="J173" s="25"/>
      <c r="K173" s="145"/>
      <c r="L173" s="28"/>
      <c r="M173" s="395">
        <v>45299</v>
      </c>
      <c r="N173" s="158">
        <f t="shared" si="95"/>
        <v>16</v>
      </c>
      <c r="O173" s="27"/>
      <c r="P173" s="27"/>
      <c r="Q173" s="27"/>
      <c r="R173" s="27" t="s">
        <v>0</v>
      </c>
      <c r="S173" s="27"/>
      <c r="T173" s="28"/>
      <c r="U173" s="29"/>
      <c r="V173" s="32">
        <v>0.25</v>
      </c>
      <c r="W173" s="318"/>
      <c r="X173" s="319"/>
      <c r="Y173" s="160">
        <f t="shared" si="81"/>
        <v>0.25</v>
      </c>
      <c r="Z173" s="159">
        <f t="shared" si="96"/>
        <v>2.5</v>
      </c>
      <c r="AA173" s="327"/>
      <c r="AB173" s="400">
        <f t="shared" si="105"/>
        <v>-30</v>
      </c>
      <c r="AC173" s="371"/>
      <c r="AD173" s="226" t="str">
        <f t="shared" si="82"/>
        <v/>
      </c>
      <c r="AE173" s="368">
        <f t="shared" si="97"/>
        <v>-27.5</v>
      </c>
      <c r="AF173" s="339"/>
      <c r="AG173" s="338"/>
      <c r="AH173" s="336"/>
      <c r="AI173" s="161">
        <f t="shared" si="98"/>
        <v>0</v>
      </c>
      <c r="AJ173" s="162">
        <f t="shared" si="83"/>
        <v>2.5</v>
      </c>
      <c r="AK173" s="163">
        <f t="shared" si="99"/>
        <v>2.5</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f t="shared" si="84"/>
        <v>16</v>
      </c>
      <c r="AX173" s="165" t="str">
        <f t="shared" si="85"/>
        <v/>
      </c>
      <c r="AY173" s="193">
        <f t="shared" si="86"/>
        <v>16</v>
      </c>
      <c r="AZ173" s="183" t="str">
        <f t="shared" si="87"/>
        <v/>
      </c>
      <c r="BA173" s="173">
        <f t="shared" si="88"/>
        <v>0.25</v>
      </c>
      <c r="BB173" s="174" t="str">
        <f t="shared" si="89"/>
        <v/>
      </c>
      <c r="BC173" s="186">
        <f t="shared" si="112"/>
        <v>0.25</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37.5" x14ac:dyDescent="0.3">
      <c r="A174" s="221"/>
      <c r="B174" s="222"/>
      <c r="C174" s="214">
        <v>163</v>
      </c>
      <c r="D174" s="638" t="s">
        <v>3532</v>
      </c>
      <c r="E174" s="16" t="s">
        <v>3552</v>
      </c>
      <c r="F174" s="17"/>
      <c r="G174" s="134">
        <v>45278</v>
      </c>
      <c r="H174" s="135">
        <v>45299</v>
      </c>
      <c r="I174" s="141"/>
      <c r="J174" s="25"/>
      <c r="K174" s="145"/>
      <c r="L174" s="28"/>
      <c r="M174" s="395">
        <v>45299</v>
      </c>
      <c r="N174" s="158">
        <f t="shared" si="95"/>
        <v>16</v>
      </c>
      <c r="O174" s="27"/>
      <c r="P174" s="27"/>
      <c r="Q174" s="27"/>
      <c r="R174" s="27" t="s">
        <v>0</v>
      </c>
      <c r="S174" s="27"/>
      <c r="T174" s="28"/>
      <c r="U174" s="29"/>
      <c r="V174" s="32">
        <v>0.25</v>
      </c>
      <c r="W174" s="318"/>
      <c r="X174" s="319"/>
      <c r="Y174" s="160">
        <f t="shared" si="81"/>
        <v>0.25</v>
      </c>
      <c r="Z174" s="159">
        <f t="shared" si="96"/>
        <v>2.5</v>
      </c>
      <c r="AA174" s="327"/>
      <c r="AB174" s="400">
        <f t="shared" si="105"/>
        <v>-30</v>
      </c>
      <c r="AC174" s="371"/>
      <c r="AD174" s="226" t="str">
        <f t="shared" si="82"/>
        <v/>
      </c>
      <c r="AE174" s="368">
        <f t="shared" si="97"/>
        <v>-27.5</v>
      </c>
      <c r="AF174" s="339"/>
      <c r="AG174" s="338"/>
      <c r="AH174" s="336"/>
      <c r="AI174" s="161">
        <f t="shared" si="98"/>
        <v>0</v>
      </c>
      <c r="AJ174" s="162">
        <f t="shared" si="83"/>
        <v>2.5</v>
      </c>
      <c r="AK174" s="163">
        <f t="shared" si="99"/>
        <v>2.5</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f t="shared" si="84"/>
        <v>16</v>
      </c>
      <c r="AX174" s="165" t="str">
        <f t="shared" si="85"/>
        <v/>
      </c>
      <c r="AY174" s="193">
        <f t="shared" si="86"/>
        <v>16</v>
      </c>
      <c r="AZ174" s="183" t="str">
        <f t="shared" si="87"/>
        <v/>
      </c>
      <c r="BA174" s="173">
        <f t="shared" si="88"/>
        <v>0.25</v>
      </c>
      <c r="BB174" s="174" t="str">
        <f t="shared" si="89"/>
        <v/>
      </c>
      <c r="BC174" s="186">
        <f t="shared" si="112"/>
        <v>0.25</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638" t="s">
        <v>3533</v>
      </c>
      <c r="E175" s="16" t="s">
        <v>3552</v>
      </c>
      <c r="F175" s="17"/>
      <c r="G175" s="134">
        <v>45278</v>
      </c>
      <c r="H175" s="135">
        <v>45299</v>
      </c>
      <c r="I175" s="141"/>
      <c r="J175" s="25"/>
      <c r="K175" s="145"/>
      <c r="L175" s="28"/>
      <c r="M175" s="395">
        <v>45299</v>
      </c>
      <c r="N175" s="158">
        <f t="shared" si="95"/>
        <v>16</v>
      </c>
      <c r="O175" s="27"/>
      <c r="P175" s="27"/>
      <c r="Q175" s="27"/>
      <c r="R175" s="27" t="s">
        <v>0</v>
      </c>
      <c r="S175" s="27"/>
      <c r="T175" s="28"/>
      <c r="U175" s="29"/>
      <c r="V175" s="32">
        <v>0.25</v>
      </c>
      <c r="W175" s="318"/>
      <c r="X175" s="319"/>
      <c r="Y175" s="160">
        <f t="shared" si="81"/>
        <v>0.25</v>
      </c>
      <c r="Z175" s="159">
        <f t="shared" si="96"/>
        <v>2.5</v>
      </c>
      <c r="AA175" s="327"/>
      <c r="AB175" s="400">
        <f t="shared" si="105"/>
        <v>-30</v>
      </c>
      <c r="AC175" s="371"/>
      <c r="AD175" s="226" t="str">
        <f t="shared" si="82"/>
        <v/>
      </c>
      <c r="AE175" s="368">
        <f t="shared" si="97"/>
        <v>-27.5</v>
      </c>
      <c r="AF175" s="339"/>
      <c r="AG175" s="338"/>
      <c r="AH175" s="336"/>
      <c r="AI175" s="161">
        <f t="shared" si="98"/>
        <v>0</v>
      </c>
      <c r="AJ175" s="162">
        <f t="shared" si="83"/>
        <v>2.5</v>
      </c>
      <c r="AK175" s="163">
        <f t="shared" si="99"/>
        <v>2.5</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f t="shared" si="84"/>
        <v>16</v>
      </c>
      <c r="AX175" s="165" t="str">
        <f t="shared" si="85"/>
        <v/>
      </c>
      <c r="AY175" s="193">
        <f t="shared" si="86"/>
        <v>16</v>
      </c>
      <c r="AZ175" s="183" t="str">
        <f t="shared" si="87"/>
        <v/>
      </c>
      <c r="BA175" s="173">
        <f t="shared" si="88"/>
        <v>0.25</v>
      </c>
      <c r="BB175" s="174" t="str">
        <f t="shared" si="89"/>
        <v/>
      </c>
      <c r="BC175" s="186">
        <f t="shared" si="112"/>
        <v>0.25</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638" t="s">
        <v>3534</v>
      </c>
      <c r="E176" s="16" t="s">
        <v>3552</v>
      </c>
      <c r="F176" s="17"/>
      <c r="G176" s="134">
        <v>45278</v>
      </c>
      <c r="H176" s="135">
        <v>45299</v>
      </c>
      <c r="I176" s="141"/>
      <c r="J176" s="25"/>
      <c r="K176" s="145"/>
      <c r="L176" s="28"/>
      <c r="M176" s="395">
        <v>45299</v>
      </c>
      <c r="N176" s="158">
        <f t="shared" si="95"/>
        <v>16</v>
      </c>
      <c r="O176" s="27" t="s">
        <v>0</v>
      </c>
      <c r="P176" s="27"/>
      <c r="Q176" s="27"/>
      <c r="R176" s="27"/>
      <c r="S176" s="27"/>
      <c r="T176" s="28"/>
      <c r="U176" s="29"/>
      <c r="V176" s="32">
        <v>0.25</v>
      </c>
      <c r="W176" s="318">
        <v>0.25</v>
      </c>
      <c r="X176" s="319"/>
      <c r="Y176" s="160">
        <f t="shared" si="81"/>
        <v>0.5</v>
      </c>
      <c r="Z176" s="159">
        <f t="shared" si="96"/>
        <v>7.5</v>
      </c>
      <c r="AA176" s="327"/>
      <c r="AB176" s="400">
        <f t="shared" si="105"/>
        <v>-30</v>
      </c>
      <c r="AC176" s="371"/>
      <c r="AD176" s="226" t="str">
        <f t="shared" si="82"/>
        <v/>
      </c>
      <c r="AE176" s="368">
        <f t="shared" si="97"/>
        <v>-22.5</v>
      </c>
      <c r="AF176" s="339"/>
      <c r="AG176" s="338"/>
      <c r="AH176" s="336"/>
      <c r="AI176" s="161">
        <f t="shared" si="98"/>
        <v>0</v>
      </c>
      <c r="AJ176" s="162">
        <f t="shared" si="83"/>
        <v>7.5</v>
      </c>
      <c r="AK176" s="163">
        <f t="shared" si="99"/>
        <v>7.5</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f t="shared" si="84"/>
        <v>16</v>
      </c>
      <c r="AX176" s="165" t="str">
        <f t="shared" si="85"/>
        <v/>
      </c>
      <c r="AY176" s="193">
        <f t="shared" si="86"/>
        <v>16</v>
      </c>
      <c r="AZ176" s="183" t="str">
        <f t="shared" si="87"/>
        <v/>
      </c>
      <c r="BA176" s="173">
        <f t="shared" si="88"/>
        <v>0.25</v>
      </c>
      <c r="BB176" s="174" t="str">
        <f t="shared" si="89"/>
        <v/>
      </c>
      <c r="BC176" s="186">
        <f t="shared" si="112"/>
        <v>0.25</v>
      </c>
      <c r="BD176" s="174" t="str">
        <f t="shared" si="90"/>
        <v/>
      </c>
      <c r="BE176" s="201">
        <f t="shared" si="91"/>
        <v>0.25</v>
      </c>
      <c r="BF176" s="174" t="str">
        <f t="shared" si="92"/>
        <v/>
      </c>
      <c r="BG176" s="186">
        <f t="shared" si="93"/>
        <v>0.25</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639" t="s">
        <v>3535</v>
      </c>
      <c r="E177" s="18" t="s">
        <v>3552</v>
      </c>
      <c r="F177" s="17"/>
      <c r="G177" s="134">
        <v>45278</v>
      </c>
      <c r="H177" s="135">
        <v>45299</v>
      </c>
      <c r="I177" s="141"/>
      <c r="J177" s="25"/>
      <c r="K177" s="145"/>
      <c r="L177" s="28"/>
      <c r="M177" s="395">
        <v>45299</v>
      </c>
      <c r="N177" s="158">
        <f t="shared" si="95"/>
        <v>16</v>
      </c>
      <c r="O177" s="27" t="s">
        <v>0</v>
      </c>
      <c r="P177" s="27"/>
      <c r="Q177" s="27"/>
      <c r="R177" s="27"/>
      <c r="S177" s="27"/>
      <c r="T177" s="28"/>
      <c r="U177" s="29"/>
      <c r="V177" s="32">
        <v>0.25</v>
      </c>
      <c r="W177" s="318">
        <v>0.25</v>
      </c>
      <c r="X177" s="319"/>
      <c r="Y177" s="160">
        <f t="shared" si="81"/>
        <v>0.5</v>
      </c>
      <c r="Z177" s="159">
        <f t="shared" si="96"/>
        <v>7.5</v>
      </c>
      <c r="AA177" s="327"/>
      <c r="AB177" s="400">
        <f t="shared" si="105"/>
        <v>-30</v>
      </c>
      <c r="AC177" s="371"/>
      <c r="AD177" s="226" t="str">
        <f t="shared" si="82"/>
        <v/>
      </c>
      <c r="AE177" s="368">
        <f t="shared" si="97"/>
        <v>-22.5</v>
      </c>
      <c r="AF177" s="339"/>
      <c r="AG177" s="338"/>
      <c r="AH177" s="336"/>
      <c r="AI177" s="161">
        <f t="shared" si="98"/>
        <v>0</v>
      </c>
      <c r="AJ177" s="162">
        <f t="shared" si="83"/>
        <v>7.5</v>
      </c>
      <c r="AK177" s="163">
        <f t="shared" si="99"/>
        <v>7.5</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f t="shared" si="84"/>
        <v>16</v>
      </c>
      <c r="AX177" s="165" t="str">
        <f t="shared" si="85"/>
        <v/>
      </c>
      <c r="AY177" s="193">
        <f t="shared" si="86"/>
        <v>16</v>
      </c>
      <c r="AZ177" s="183" t="str">
        <f t="shared" si="87"/>
        <v/>
      </c>
      <c r="BA177" s="173">
        <f t="shared" si="88"/>
        <v>0.25</v>
      </c>
      <c r="BB177" s="174" t="str">
        <f t="shared" si="89"/>
        <v/>
      </c>
      <c r="BC177" s="186">
        <f t="shared" si="112"/>
        <v>0.25</v>
      </c>
      <c r="BD177" s="174" t="str">
        <f t="shared" si="90"/>
        <v/>
      </c>
      <c r="BE177" s="201">
        <f t="shared" si="91"/>
        <v>0.25</v>
      </c>
      <c r="BF177" s="174" t="str">
        <f t="shared" si="92"/>
        <v/>
      </c>
      <c r="BG177" s="186">
        <f t="shared" si="93"/>
        <v>0.25</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638" t="s">
        <v>3536</v>
      </c>
      <c r="E178" s="16" t="s">
        <v>3552</v>
      </c>
      <c r="F178" s="17"/>
      <c r="G178" s="134">
        <v>45278</v>
      </c>
      <c r="H178" s="135">
        <v>45299</v>
      </c>
      <c r="I178" s="141"/>
      <c r="J178" s="25"/>
      <c r="K178" s="145"/>
      <c r="L178" s="28"/>
      <c r="M178" s="395">
        <v>45299</v>
      </c>
      <c r="N178" s="158">
        <f t="shared" si="95"/>
        <v>16</v>
      </c>
      <c r="O178" s="27" t="s">
        <v>0</v>
      </c>
      <c r="P178" s="27"/>
      <c r="Q178" s="27"/>
      <c r="R178" s="27"/>
      <c r="S178" s="27"/>
      <c r="T178" s="28"/>
      <c r="U178" s="29"/>
      <c r="V178" s="32">
        <v>0.25</v>
      </c>
      <c r="W178" s="318">
        <v>0.25</v>
      </c>
      <c r="X178" s="319"/>
      <c r="Y178" s="160">
        <f t="shared" si="81"/>
        <v>0.5</v>
      </c>
      <c r="Z178" s="159">
        <f t="shared" si="96"/>
        <v>7.5</v>
      </c>
      <c r="AA178" s="327"/>
      <c r="AB178" s="400">
        <f t="shared" si="105"/>
        <v>-30</v>
      </c>
      <c r="AC178" s="371"/>
      <c r="AD178" s="226" t="str">
        <f t="shared" si="82"/>
        <v/>
      </c>
      <c r="AE178" s="368">
        <f t="shared" si="97"/>
        <v>-22.5</v>
      </c>
      <c r="AF178" s="339"/>
      <c r="AG178" s="338"/>
      <c r="AH178" s="336"/>
      <c r="AI178" s="161">
        <f t="shared" si="98"/>
        <v>0</v>
      </c>
      <c r="AJ178" s="162">
        <f t="shared" si="83"/>
        <v>7.5</v>
      </c>
      <c r="AK178" s="163">
        <f t="shared" si="99"/>
        <v>7.5</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f t="shared" si="84"/>
        <v>16</v>
      </c>
      <c r="AX178" s="165" t="str">
        <f t="shared" si="85"/>
        <v/>
      </c>
      <c r="AY178" s="193">
        <f t="shared" si="86"/>
        <v>16</v>
      </c>
      <c r="AZ178" s="183" t="str">
        <f t="shared" si="87"/>
        <v/>
      </c>
      <c r="BA178" s="173">
        <f t="shared" si="88"/>
        <v>0.25</v>
      </c>
      <c r="BB178" s="174" t="str">
        <f t="shared" si="89"/>
        <v/>
      </c>
      <c r="BC178" s="186">
        <f t="shared" si="112"/>
        <v>0.25</v>
      </c>
      <c r="BD178" s="174" t="str">
        <f t="shared" si="90"/>
        <v/>
      </c>
      <c r="BE178" s="201">
        <f t="shared" si="91"/>
        <v>0.25</v>
      </c>
      <c r="BF178" s="174" t="str">
        <f t="shared" si="92"/>
        <v/>
      </c>
      <c r="BG178" s="186">
        <f t="shared" si="93"/>
        <v>0.25</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638" t="s">
        <v>3537</v>
      </c>
      <c r="E179" s="16" t="s">
        <v>3552</v>
      </c>
      <c r="F179" s="17"/>
      <c r="G179" s="134">
        <v>45278</v>
      </c>
      <c r="H179" s="135">
        <v>45299</v>
      </c>
      <c r="I179" s="141"/>
      <c r="J179" s="25"/>
      <c r="K179" s="145"/>
      <c r="L179" s="28"/>
      <c r="M179" s="395">
        <v>45299</v>
      </c>
      <c r="N179" s="158">
        <f t="shared" si="95"/>
        <v>16</v>
      </c>
      <c r="O179" s="27"/>
      <c r="P179" s="27"/>
      <c r="Q179" s="27"/>
      <c r="R179" s="27" t="s">
        <v>0</v>
      </c>
      <c r="S179" s="27"/>
      <c r="T179" s="28"/>
      <c r="U179" s="29"/>
      <c r="V179" s="32">
        <v>0.25</v>
      </c>
      <c r="W179" s="318"/>
      <c r="X179" s="319"/>
      <c r="Y179" s="160">
        <f t="shared" si="81"/>
        <v>0.25</v>
      </c>
      <c r="Z179" s="159">
        <f t="shared" si="96"/>
        <v>2.5</v>
      </c>
      <c r="AA179" s="327"/>
      <c r="AB179" s="400">
        <f t="shared" si="105"/>
        <v>-30</v>
      </c>
      <c r="AC179" s="371"/>
      <c r="AD179" s="226" t="str">
        <f t="shared" si="82"/>
        <v/>
      </c>
      <c r="AE179" s="368">
        <f t="shared" si="97"/>
        <v>-27.5</v>
      </c>
      <c r="AF179" s="339"/>
      <c r="AG179" s="338"/>
      <c r="AH179" s="336"/>
      <c r="AI179" s="161">
        <f t="shared" si="98"/>
        <v>0</v>
      </c>
      <c r="AJ179" s="162">
        <f t="shared" si="83"/>
        <v>2.5</v>
      </c>
      <c r="AK179" s="163">
        <f t="shared" si="99"/>
        <v>2.5</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f t="shared" si="84"/>
        <v>16</v>
      </c>
      <c r="AX179" s="165" t="str">
        <f t="shared" si="85"/>
        <v/>
      </c>
      <c r="AY179" s="193">
        <f t="shared" si="86"/>
        <v>16</v>
      </c>
      <c r="AZ179" s="183" t="str">
        <f t="shared" si="87"/>
        <v/>
      </c>
      <c r="BA179" s="173">
        <f t="shared" si="88"/>
        <v>0.25</v>
      </c>
      <c r="BB179" s="174" t="str">
        <f t="shared" si="89"/>
        <v/>
      </c>
      <c r="BC179" s="186">
        <f t="shared" si="112"/>
        <v>0.25</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638" t="s">
        <v>3538</v>
      </c>
      <c r="E180" s="16" t="s">
        <v>3552</v>
      </c>
      <c r="F180" s="17"/>
      <c r="G180" s="134">
        <v>45278</v>
      </c>
      <c r="H180" s="135">
        <v>45299</v>
      </c>
      <c r="I180" s="141"/>
      <c r="J180" s="25"/>
      <c r="K180" s="145"/>
      <c r="L180" s="28"/>
      <c r="M180" s="395">
        <v>45299</v>
      </c>
      <c r="N180" s="158">
        <f t="shared" si="95"/>
        <v>16</v>
      </c>
      <c r="O180" s="27"/>
      <c r="P180" s="27"/>
      <c r="Q180" s="27"/>
      <c r="R180" s="27" t="s">
        <v>0</v>
      </c>
      <c r="S180" s="27"/>
      <c r="T180" s="28"/>
      <c r="U180" s="29"/>
      <c r="V180" s="32">
        <v>0.25</v>
      </c>
      <c r="W180" s="318"/>
      <c r="X180" s="319"/>
      <c r="Y180" s="160">
        <f t="shared" si="81"/>
        <v>0.25</v>
      </c>
      <c r="Z180" s="159">
        <f t="shared" si="96"/>
        <v>2.5</v>
      </c>
      <c r="AA180" s="327"/>
      <c r="AB180" s="400">
        <f t="shared" si="105"/>
        <v>-30</v>
      </c>
      <c r="AC180" s="371"/>
      <c r="AD180" s="226" t="str">
        <f t="shared" si="82"/>
        <v/>
      </c>
      <c r="AE180" s="368">
        <f t="shared" si="97"/>
        <v>-27.5</v>
      </c>
      <c r="AF180" s="339"/>
      <c r="AG180" s="338"/>
      <c r="AH180" s="336"/>
      <c r="AI180" s="161">
        <f t="shared" si="98"/>
        <v>0</v>
      </c>
      <c r="AJ180" s="162">
        <f t="shared" si="83"/>
        <v>2.5</v>
      </c>
      <c r="AK180" s="163">
        <f t="shared" si="99"/>
        <v>2.5</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f t="shared" si="84"/>
        <v>16</v>
      </c>
      <c r="AX180" s="165" t="str">
        <f t="shared" si="85"/>
        <v/>
      </c>
      <c r="AY180" s="193">
        <f t="shared" si="86"/>
        <v>16</v>
      </c>
      <c r="AZ180" s="183" t="str">
        <f t="shared" si="87"/>
        <v/>
      </c>
      <c r="BA180" s="173">
        <f t="shared" si="88"/>
        <v>0.25</v>
      </c>
      <c r="BB180" s="174" t="str">
        <f t="shared" si="89"/>
        <v/>
      </c>
      <c r="BC180" s="186">
        <f t="shared" si="112"/>
        <v>0.25</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639" t="s">
        <v>3539</v>
      </c>
      <c r="E181" s="18" t="s">
        <v>3552</v>
      </c>
      <c r="F181" s="17"/>
      <c r="G181" s="134">
        <v>45278</v>
      </c>
      <c r="H181" s="135">
        <v>45299</v>
      </c>
      <c r="I181" s="141"/>
      <c r="J181" s="25"/>
      <c r="K181" s="145"/>
      <c r="L181" s="28"/>
      <c r="M181" s="395">
        <v>45299</v>
      </c>
      <c r="N181" s="158">
        <f t="shared" si="95"/>
        <v>16</v>
      </c>
      <c r="O181" s="27" t="s">
        <v>0</v>
      </c>
      <c r="P181" s="27"/>
      <c r="Q181" s="27"/>
      <c r="R181" s="27"/>
      <c r="S181" s="27"/>
      <c r="T181" s="28"/>
      <c r="U181" s="29"/>
      <c r="V181" s="32">
        <v>0.25</v>
      </c>
      <c r="W181" s="318">
        <v>0.25</v>
      </c>
      <c r="X181" s="319"/>
      <c r="Y181" s="160">
        <f t="shared" si="81"/>
        <v>0.5</v>
      </c>
      <c r="Z181" s="159">
        <f t="shared" si="96"/>
        <v>7.5</v>
      </c>
      <c r="AA181" s="327"/>
      <c r="AB181" s="400">
        <f t="shared" si="105"/>
        <v>-30</v>
      </c>
      <c r="AC181" s="371"/>
      <c r="AD181" s="226" t="str">
        <f t="shared" si="82"/>
        <v/>
      </c>
      <c r="AE181" s="368">
        <f t="shared" si="97"/>
        <v>-22.5</v>
      </c>
      <c r="AF181" s="339"/>
      <c r="AG181" s="338"/>
      <c r="AH181" s="336"/>
      <c r="AI181" s="161">
        <f t="shared" si="98"/>
        <v>0</v>
      </c>
      <c r="AJ181" s="162">
        <f t="shared" si="83"/>
        <v>7.5</v>
      </c>
      <c r="AK181" s="163">
        <f t="shared" si="99"/>
        <v>7.5</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f t="shared" si="84"/>
        <v>16</v>
      </c>
      <c r="AX181" s="165" t="str">
        <f t="shared" si="85"/>
        <v/>
      </c>
      <c r="AY181" s="193">
        <f t="shared" si="86"/>
        <v>16</v>
      </c>
      <c r="AZ181" s="183" t="str">
        <f t="shared" si="87"/>
        <v/>
      </c>
      <c r="BA181" s="173">
        <f t="shared" si="88"/>
        <v>0.25</v>
      </c>
      <c r="BB181" s="174" t="str">
        <f t="shared" si="89"/>
        <v/>
      </c>
      <c r="BC181" s="186">
        <f t="shared" si="112"/>
        <v>0.25</v>
      </c>
      <c r="BD181" s="174" t="str">
        <f t="shared" si="90"/>
        <v/>
      </c>
      <c r="BE181" s="201">
        <f t="shared" si="91"/>
        <v>0.25</v>
      </c>
      <c r="BF181" s="174" t="str">
        <f t="shared" si="92"/>
        <v/>
      </c>
      <c r="BG181" s="186">
        <f t="shared" si="93"/>
        <v>0.25</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638" t="s">
        <v>3540</v>
      </c>
      <c r="E182" s="16" t="s">
        <v>3552</v>
      </c>
      <c r="F182" s="17"/>
      <c r="G182" s="134">
        <v>45278</v>
      </c>
      <c r="H182" s="135">
        <v>45299</v>
      </c>
      <c r="I182" s="141"/>
      <c r="J182" s="25"/>
      <c r="K182" s="145"/>
      <c r="L182" s="28"/>
      <c r="M182" s="395">
        <v>45299</v>
      </c>
      <c r="N182" s="158">
        <f t="shared" si="95"/>
        <v>16</v>
      </c>
      <c r="O182" s="27" t="s">
        <v>0</v>
      </c>
      <c r="P182" s="27"/>
      <c r="Q182" s="27"/>
      <c r="R182" s="27"/>
      <c r="S182" s="27"/>
      <c r="T182" s="28"/>
      <c r="U182" s="29"/>
      <c r="V182" s="32">
        <v>0.25</v>
      </c>
      <c r="W182" s="318">
        <v>0.25</v>
      </c>
      <c r="X182" s="319"/>
      <c r="Y182" s="160">
        <f t="shared" si="81"/>
        <v>0.5</v>
      </c>
      <c r="Z182" s="159">
        <f t="shared" si="96"/>
        <v>7.5</v>
      </c>
      <c r="AA182" s="327"/>
      <c r="AB182" s="400">
        <f t="shared" si="105"/>
        <v>-30</v>
      </c>
      <c r="AC182" s="371"/>
      <c r="AD182" s="226" t="str">
        <f t="shared" si="82"/>
        <v/>
      </c>
      <c r="AE182" s="368">
        <f t="shared" si="97"/>
        <v>-22.5</v>
      </c>
      <c r="AF182" s="339"/>
      <c r="AG182" s="338"/>
      <c r="AH182" s="336"/>
      <c r="AI182" s="161">
        <f t="shared" si="98"/>
        <v>0</v>
      </c>
      <c r="AJ182" s="162">
        <f t="shared" si="83"/>
        <v>7.5</v>
      </c>
      <c r="AK182" s="163">
        <f t="shared" si="99"/>
        <v>7.5</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f t="shared" si="84"/>
        <v>16</v>
      </c>
      <c r="AX182" s="165" t="str">
        <f t="shared" si="85"/>
        <v/>
      </c>
      <c r="AY182" s="193">
        <f t="shared" si="86"/>
        <v>16</v>
      </c>
      <c r="AZ182" s="183" t="str">
        <f t="shared" si="87"/>
        <v/>
      </c>
      <c r="BA182" s="173">
        <f t="shared" si="88"/>
        <v>0.25</v>
      </c>
      <c r="BB182" s="174" t="str">
        <f t="shared" si="89"/>
        <v/>
      </c>
      <c r="BC182" s="186">
        <f t="shared" si="112"/>
        <v>0.25</v>
      </c>
      <c r="BD182" s="174" t="str">
        <f t="shared" si="90"/>
        <v/>
      </c>
      <c r="BE182" s="201">
        <f t="shared" si="91"/>
        <v>0.25</v>
      </c>
      <c r="BF182" s="174" t="str">
        <f t="shared" si="92"/>
        <v/>
      </c>
      <c r="BG182" s="186">
        <f t="shared" si="93"/>
        <v>0.25</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638" t="s">
        <v>3541</v>
      </c>
      <c r="E183" s="16" t="s">
        <v>3552</v>
      </c>
      <c r="F183" s="17"/>
      <c r="G183" s="134">
        <v>45278</v>
      </c>
      <c r="H183" s="135">
        <v>45299</v>
      </c>
      <c r="I183" s="141"/>
      <c r="J183" s="25"/>
      <c r="K183" s="145"/>
      <c r="L183" s="28"/>
      <c r="M183" s="395">
        <v>45299</v>
      </c>
      <c r="N183" s="158">
        <f t="shared" si="95"/>
        <v>16</v>
      </c>
      <c r="O183" s="27" t="s">
        <v>0</v>
      </c>
      <c r="P183" s="27"/>
      <c r="Q183" s="27"/>
      <c r="R183" s="27"/>
      <c r="S183" s="27"/>
      <c r="T183" s="28"/>
      <c r="U183" s="29"/>
      <c r="V183" s="32">
        <v>0.25</v>
      </c>
      <c r="W183" s="318">
        <v>0.25</v>
      </c>
      <c r="X183" s="319"/>
      <c r="Y183" s="160">
        <f t="shared" si="81"/>
        <v>0.5</v>
      </c>
      <c r="Z183" s="159">
        <f t="shared" si="96"/>
        <v>7.5</v>
      </c>
      <c r="AA183" s="327"/>
      <c r="AB183" s="400">
        <f t="shared" si="105"/>
        <v>-30</v>
      </c>
      <c r="AC183" s="371"/>
      <c r="AD183" s="226" t="str">
        <f t="shared" si="82"/>
        <v/>
      </c>
      <c r="AE183" s="368">
        <f t="shared" si="97"/>
        <v>-22.5</v>
      </c>
      <c r="AF183" s="339"/>
      <c r="AG183" s="338"/>
      <c r="AH183" s="336"/>
      <c r="AI183" s="161">
        <f t="shared" si="98"/>
        <v>0</v>
      </c>
      <c r="AJ183" s="162">
        <f t="shared" si="83"/>
        <v>7.5</v>
      </c>
      <c r="AK183" s="163">
        <f t="shared" si="99"/>
        <v>7.5</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f t="shared" si="84"/>
        <v>16</v>
      </c>
      <c r="AX183" s="165" t="str">
        <f t="shared" si="85"/>
        <v/>
      </c>
      <c r="AY183" s="193">
        <f t="shared" si="86"/>
        <v>16</v>
      </c>
      <c r="AZ183" s="183" t="str">
        <f t="shared" si="87"/>
        <v/>
      </c>
      <c r="BA183" s="173">
        <f t="shared" si="88"/>
        <v>0.25</v>
      </c>
      <c r="BB183" s="174" t="str">
        <f t="shared" si="89"/>
        <v/>
      </c>
      <c r="BC183" s="186">
        <f t="shared" si="112"/>
        <v>0.25</v>
      </c>
      <c r="BD183" s="174" t="str">
        <f t="shared" si="90"/>
        <v/>
      </c>
      <c r="BE183" s="201">
        <f t="shared" si="91"/>
        <v>0.25</v>
      </c>
      <c r="BF183" s="174" t="str">
        <f t="shared" si="92"/>
        <v/>
      </c>
      <c r="BG183" s="186">
        <f t="shared" si="93"/>
        <v>0.25</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638" t="s">
        <v>3542</v>
      </c>
      <c r="E184" s="16" t="s">
        <v>3552</v>
      </c>
      <c r="F184" s="17"/>
      <c r="G184" s="134">
        <v>45278</v>
      </c>
      <c r="H184" s="135">
        <v>45299</v>
      </c>
      <c r="I184" s="141"/>
      <c r="J184" s="25"/>
      <c r="K184" s="145"/>
      <c r="L184" s="28"/>
      <c r="M184" s="395">
        <v>45299</v>
      </c>
      <c r="N184" s="158">
        <f t="shared" si="95"/>
        <v>16</v>
      </c>
      <c r="O184" s="27" t="s">
        <v>0</v>
      </c>
      <c r="P184" s="27"/>
      <c r="Q184" s="27"/>
      <c r="R184" s="27"/>
      <c r="S184" s="27"/>
      <c r="T184" s="28"/>
      <c r="U184" s="29"/>
      <c r="V184" s="32">
        <v>0.25</v>
      </c>
      <c r="W184" s="318">
        <v>0.25</v>
      </c>
      <c r="X184" s="319"/>
      <c r="Y184" s="160">
        <f t="shared" si="81"/>
        <v>0.5</v>
      </c>
      <c r="Z184" s="159">
        <f t="shared" si="96"/>
        <v>7.5</v>
      </c>
      <c r="AA184" s="327"/>
      <c r="AB184" s="400">
        <f t="shared" si="105"/>
        <v>-30</v>
      </c>
      <c r="AC184" s="371"/>
      <c r="AD184" s="226" t="str">
        <f t="shared" si="82"/>
        <v/>
      </c>
      <c r="AE184" s="368">
        <f t="shared" si="97"/>
        <v>-22.5</v>
      </c>
      <c r="AF184" s="339"/>
      <c r="AG184" s="338"/>
      <c r="AH184" s="336"/>
      <c r="AI184" s="161">
        <f t="shared" si="98"/>
        <v>0</v>
      </c>
      <c r="AJ184" s="162">
        <f t="shared" si="83"/>
        <v>7.5</v>
      </c>
      <c r="AK184" s="163">
        <f t="shared" si="99"/>
        <v>7.5</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f t="shared" si="84"/>
        <v>16</v>
      </c>
      <c r="AX184" s="165" t="str">
        <f t="shared" si="85"/>
        <v/>
      </c>
      <c r="AY184" s="193">
        <f t="shared" si="86"/>
        <v>16</v>
      </c>
      <c r="AZ184" s="183" t="str">
        <f t="shared" si="87"/>
        <v/>
      </c>
      <c r="BA184" s="173">
        <f t="shared" si="88"/>
        <v>0.25</v>
      </c>
      <c r="BB184" s="174" t="str">
        <f t="shared" si="89"/>
        <v/>
      </c>
      <c r="BC184" s="186">
        <f t="shared" si="112"/>
        <v>0.25</v>
      </c>
      <c r="BD184" s="174" t="str">
        <f t="shared" si="90"/>
        <v/>
      </c>
      <c r="BE184" s="201">
        <f t="shared" si="91"/>
        <v>0.25</v>
      </c>
      <c r="BF184" s="174" t="str">
        <f t="shared" si="92"/>
        <v/>
      </c>
      <c r="BG184" s="186">
        <f t="shared" si="93"/>
        <v>0.25</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639" t="s">
        <v>3543</v>
      </c>
      <c r="E185" s="18" t="s">
        <v>3552</v>
      </c>
      <c r="F185" s="17"/>
      <c r="G185" s="134">
        <v>45278</v>
      </c>
      <c r="H185" s="135">
        <v>45299</v>
      </c>
      <c r="I185" s="141"/>
      <c r="J185" s="25"/>
      <c r="K185" s="145"/>
      <c r="L185" s="28"/>
      <c r="M185" s="395">
        <v>45299</v>
      </c>
      <c r="N185" s="158">
        <f t="shared" si="95"/>
        <v>16</v>
      </c>
      <c r="O185" s="27" t="s">
        <v>0</v>
      </c>
      <c r="P185" s="27"/>
      <c r="Q185" s="27"/>
      <c r="R185" s="27"/>
      <c r="S185" s="27"/>
      <c r="T185" s="28"/>
      <c r="U185" s="29"/>
      <c r="V185" s="32">
        <v>0.25</v>
      </c>
      <c r="W185" s="318">
        <v>0.25</v>
      </c>
      <c r="X185" s="319"/>
      <c r="Y185" s="160">
        <f t="shared" si="81"/>
        <v>0.5</v>
      </c>
      <c r="Z185" s="159">
        <f t="shared" si="96"/>
        <v>7.5</v>
      </c>
      <c r="AA185" s="327"/>
      <c r="AB185" s="400">
        <f t="shared" si="105"/>
        <v>-30</v>
      </c>
      <c r="AC185" s="371"/>
      <c r="AD185" s="226" t="str">
        <f t="shared" si="82"/>
        <v/>
      </c>
      <c r="AE185" s="368">
        <f t="shared" si="97"/>
        <v>-22.5</v>
      </c>
      <c r="AF185" s="339"/>
      <c r="AG185" s="338"/>
      <c r="AH185" s="336"/>
      <c r="AI185" s="161">
        <f t="shared" si="98"/>
        <v>0</v>
      </c>
      <c r="AJ185" s="162">
        <f t="shared" si="83"/>
        <v>7.5</v>
      </c>
      <c r="AK185" s="163">
        <f t="shared" si="99"/>
        <v>7.5</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f t="shared" si="84"/>
        <v>16</v>
      </c>
      <c r="AX185" s="165" t="str">
        <f t="shared" si="85"/>
        <v/>
      </c>
      <c r="AY185" s="193">
        <f t="shared" si="86"/>
        <v>16</v>
      </c>
      <c r="AZ185" s="183" t="str">
        <f t="shared" si="87"/>
        <v/>
      </c>
      <c r="BA185" s="173">
        <f t="shared" si="88"/>
        <v>0.25</v>
      </c>
      <c r="BB185" s="174" t="str">
        <f t="shared" si="89"/>
        <v/>
      </c>
      <c r="BC185" s="186">
        <f t="shared" si="112"/>
        <v>0.25</v>
      </c>
      <c r="BD185" s="174" t="str">
        <f t="shared" si="90"/>
        <v/>
      </c>
      <c r="BE185" s="201">
        <f t="shared" si="91"/>
        <v>0.25</v>
      </c>
      <c r="BF185" s="174" t="str">
        <f t="shared" si="92"/>
        <v/>
      </c>
      <c r="BG185" s="186">
        <f t="shared" si="93"/>
        <v>0.25</v>
      </c>
      <c r="BH185" s="175" t="str">
        <f t="shared" si="94"/>
        <v/>
      </c>
      <c r="BI185" s="632"/>
      <c r="BJ185" s="57" t="s">
        <v>3051</v>
      </c>
      <c r="BQ185" s="57" t="s">
        <v>1364</v>
      </c>
      <c r="BV185" s="57" t="s">
        <v>1623</v>
      </c>
      <c r="BW185" s="57"/>
      <c r="BX185" s="57" t="s">
        <v>1624</v>
      </c>
      <c r="BY185" s="57" t="s">
        <v>1625</v>
      </c>
      <c r="CA185" s="57" t="s">
        <v>1626</v>
      </c>
      <c r="CC185" s="57" t="s">
        <v>1627</v>
      </c>
    </row>
    <row r="186" spans="1:81" ht="56.25" x14ac:dyDescent="0.3">
      <c r="A186" s="221"/>
      <c r="B186" s="222"/>
      <c r="C186" s="214">
        <v>175</v>
      </c>
      <c r="D186" s="642" t="s">
        <v>3531</v>
      </c>
      <c r="E186" s="16" t="s">
        <v>3549</v>
      </c>
      <c r="F186" s="17"/>
      <c r="G186" s="134">
        <v>45278</v>
      </c>
      <c r="H186" s="135">
        <v>45299</v>
      </c>
      <c r="I186" s="141"/>
      <c r="J186" s="25"/>
      <c r="K186" s="145"/>
      <c r="L186" s="28"/>
      <c r="M186" s="395">
        <v>45299</v>
      </c>
      <c r="N186" s="158">
        <f t="shared" si="95"/>
        <v>16</v>
      </c>
      <c r="O186" s="27"/>
      <c r="P186" s="27"/>
      <c r="Q186" s="27"/>
      <c r="R186" s="27" t="s">
        <v>0</v>
      </c>
      <c r="S186" s="27"/>
      <c r="T186" s="28"/>
      <c r="U186" s="29"/>
      <c r="V186" s="32">
        <v>0.25</v>
      </c>
      <c r="W186" s="318"/>
      <c r="X186" s="319"/>
      <c r="Y186" s="160">
        <f t="shared" si="81"/>
        <v>0.25</v>
      </c>
      <c r="Z186" s="159">
        <f t="shared" si="96"/>
        <v>2.5</v>
      </c>
      <c r="AA186" s="327"/>
      <c r="AB186" s="400">
        <f t="shared" si="105"/>
        <v>-30</v>
      </c>
      <c r="AC186" s="371"/>
      <c r="AD186" s="226" t="str">
        <f t="shared" si="82"/>
        <v/>
      </c>
      <c r="AE186" s="368">
        <f t="shared" si="97"/>
        <v>-27.5</v>
      </c>
      <c r="AF186" s="339"/>
      <c r="AG186" s="338"/>
      <c r="AH186" s="336"/>
      <c r="AI186" s="161">
        <f t="shared" si="98"/>
        <v>0</v>
      </c>
      <c r="AJ186" s="162">
        <f t="shared" si="83"/>
        <v>2.5</v>
      </c>
      <c r="AK186" s="163">
        <f t="shared" si="99"/>
        <v>2.5</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f t="shared" si="84"/>
        <v>16</v>
      </c>
      <c r="AX186" s="165" t="str">
        <f t="shared" si="85"/>
        <v/>
      </c>
      <c r="AY186" s="193">
        <f t="shared" si="86"/>
        <v>16</v>
      </c>
      <c r="AZ186" s="183" t="str">
        <f t="shared" si="87"/>
        <v/>
      </c>
      <c r="BA186" s="173">
        <f t="shared" si="88"/>
        <v>0.25</v>
      </c>
      <c r="BB186" s="174" t="str">
        <f t="shared" si="89"/>
        <v/>
      </c>
      <c r="BC186" s="186">
        <f t="shared" si="112"/>
        <v>0.25</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37.5" x14ac:dyDescent="0.3">
      <c r="A187" s="221"/>
      <c r="B187" s="222"/>
      <c r="C187" s="213">
        <v>176</v>
      </c>
      <c r="D187" s="641" t="s">
        <v>3532</v>
      </c>
      <c r="E187" s="16" t="s">
        <v>3549</v>
      </c>
      <c r="F187" s="17"/>
      <c r="G187" s="134">
        <v>45278</v>
      </c>
      <c r="H187" s="135">
        <v>45299</v>
      </c>
      <c r="I187" s="141"/>
      <c r="J187" s="25"/>
      <c r="K187" s="145"/>
      <c r="L187" s="28"/>
      <c r="M187" s="395">
        <v>45299</v>
      </c>
      <c r="N187" s="158">
        <f t="shared" si="95"/>
        <v>16</v>
      </c>
      <c r="O187" s="27"/>
      <c r="P187" s="27"/>
      <c r="Q187" s="27"/>
      <c r="R187" s="27" t="s">
        <v>0</v>
      </c>
      <c r="S187" s="27"/>
      <c r="T187" s="28"/>
      <c r="U187" s="29"/>
      <c r="V187" s="32">
        <v>0.25</v>
      </c>
      <c r="W187" s="318"/>
      <c r="X187" s="319"/>
      <c r="Y187" s="160">
        <f t="shared" si="81"/>
        <v>0.25</v>
      </c>
      <c r="Z187" s="159">
        <f t="shared" si="96"/>
        <v>2.5</v>
      </c>
      <c r="AA187" s="327"/>
      <c r="AB187" s="400">
        <f t="shared" si="105"/>
        <v>-30</v>
      </c>
      <c r="AC187" s="371"/>
      <c r="AD187" s="226" t="str">
        <f t="shared" si="82"/>
        <v/>
      </c>
      <c r="AE187" s="368">
        <f t="shared" si="97"/>
        <v>-27.5</v>
      </c>
      <c r="AF187" s="339"/>
      <c r="AG187" s="338"/>
      <c r="AH187" s="336"/>
      <c r="AI187" s="161">
        <f t="shared" si="98"/>
        <v>0</v>
      </c>
      <c r="AJ187" s="162">
        <f t="shared" si="83"/>
        <v>2.5</v>
      </c>
      <c r="AK187" s="163">
        <f t="shared" si="99"/>
        <v>2.5</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f t="shared" si="84"/>
        <v>16</v>
      </c>
      <c r="AX187" s="165" t="str">
        <f t="shared" si="85"/>
        <v/>
      </c>
      <c r="AY187" s="193">
        <f t="shared" si="86"/>
        <v>16</v>
      </c>
      <c r="AZ187" s="183" t="str">
        <f t="shared" si="87"/>
        <v/>
      </c>
      <c r="BA187" s="173">
        <f t="shared" si="88"/>
        <v>0.25</v>
      </c>
      <c r="BB187" s="174" t="str">
        <f t="shared" si="89"/>
        <v/>
      </c>
      <c r="BC187" s="186">
        <f t="shared" si="112"/>
        <v>0.25</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641" t="s">
        <v>3533</v>
      </c>
      <c r="E188" s="16" t="s">
        <v>3549</v>
      </c>
      <c r="F188" s="17"/>
      <c r="G188" s="134">
        <v>45278</v>
      </c>
      <c r="H188" s="135">
        <v>45299</v>
      </c>
      <c r="I188" s="141"/>
      <c r="J188" s="25"/>
      <c r="K188" s="145"/>
      <c r="L188" s="28"/>
      <c r="M188" s="395">
        <v>45299</v>
      </c>
      <c r="N188" s="158">
        <f t="shared" si="95"/>
        <v>16</v>
      </c>
      <c r="O188" s="27"/>
      <c r="P188" s="27"/>
      <c r="Q188" s="27"/>
      <c r="R188" s="27" t="s">
        <v>0</v>
      </c>
      <c r="S188" s="27"/>
      <c r="T188" s="28"/>
      <c r="U188" s="29"/>
      <c r="V188" s="32">
        <v>0.25</v>
      </c>
      <c r="W188" s="318"/>
      <c r="X188" s="319"/>
      <c r="Y188" s="160">
        <f t="shared" si="81"/>
        <v>0.25</v>
      </c>
      <c r="Z188" s="159">
        <f t="shared" si="96"/>
        <v>2.5</v>
      </c>
      <c r="AA188" s="327"/>
      <c r="AB188" s="400">
        <f t="shared" si="105"/>
        <v>-30</v>
      </c>
      <c r="AC188" s="371"/>
      <c r="AD188" s="226" t="str">
        <f t="shared" si="82"/>
        <v/>
      </c>
      <c r="AE188" s="368">
        <f t="shared" si="97"/>
        <v>-27.5</v>
      </c>
      <c r="AF188" s="339"/>
      <c r="AG188" s="338"/>
      <c r="AH188" s="336"/>
      <c r="AI188" s="161">
        <f t="shared" si="98"/>
        <v>0</v>
      </c>
      <c r="AJ188" s="162">
        <f t="shared" si="83"/>
        <v>2.5</v>
      </c>
      <c r="AK188" s="163">
        <f t="shared" si="99"/>
        <v>2.5</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f t="shared" si="84"/>
        <v>16</v>
      </c>
      <c r="AX188" s="165" t="str">
        <f t="shared" si="85"/>
        <v/>
      </c>
      <c r="AY188" s="193">
        <f t="shared" si="86"/>
        <v>16</v>
      </c>
      <c r="AZ188" s="183" t="str">
        <f t="shared" si="87"/>
        <v/>
      </c>
      <c r="BA188" s="173">
        <f t="shared" si="88"/>
        <v>0.25</v>
      </c>
      <c r="BB188" s="174" t="str">
        <f t="shared" si="89"/>
        <v/>
      </c>
      <c r="BC188" s="186">
        <f t="shared" si="112"/>
        <v>0.25</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641" t="s">
        <v>3534</v>
      </c>
      <c r="E189" s="18" t="s">
        <v>3549</v>
      </c>
      <c r="F189" s="17"/>
      <c r="G189" s="134">
        <v>45278</v>
      </c>
      <c r="H189" s="135">
        <v>45299</v>
      </c>
      <c r="I189" s="141"/>
      <c r="J189" s="25"/>
      <c r="K189" s="145"/>
      <c r="L189" s="28"/>
      <c r="M189" s="395">
        <v>45299</v>
      </c>
      <c r="N189" s="158">
        <f t="shared" si="95"/>
        <v>16</v>
      </c>
      <c r="O189" s="27"/>
      <c r="P189" s="27"/>
      <c r="Q189" s="27"/>
      <c r="R189" s="27" t="s">
        <v>0</v>
      </c>
      <c r="S189" s="27"/>
      <c r="T189" s="28"/>
      <c r="U189" s="29"/>
      <c r="V189" s="32">
        <v>0.25</v>
      </c>
      <c r="W189" s="318"/>
      <c r="X189" s="319"/>
      <c r="Y189" s="160">
        <f t="shared" si="81"/>
        <v>0.25</v>
      </c>
      <c r="Z189" s="159">
        <f t="shared" si="96"/>
        <v>2.5</v>
      </c>
      <c r="AA189" s="327"/>
      <c r="AB189" s="400">
        <f t="shared" si="105"/>
        <v>-30</v>
      </c>
      <c r="AC189" s="371"/>
      <c r="AD189" s="226" t="str">
        <f t="shared" si="82"/>
        <v/>
      </c>
      <c r="AE189" s="368">
        <f t="shared" si="97"/>
        <v>-27.5</v>
      </c>
      <c r="AF189" s="339"/>
      <c r="AG189" s="338"/>
      <c r="AH189" s="336"/>
      <c r="AI189" s="161">
        <f t="shared" si="98"/>
        <v>0</v>
      </c>
      <c r="AJ189" s="162">
        <f t="shared" si="83"/>
        <v>2.5</v>
      </c>
      <c r="AK189" s="163">
        <f t="shared" si="99"/>
        <v>2.5</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f t="shared" si="84"/>
        <v>16</v>
      </c>
      <c r="AX189" s="165" t="str">
        <f t="shared" si="85"/>
        <v/>
      </c>
      <c r="AY189" s="193">
        <f t="shared" si="86"/>
        <v>16</v>
      </c>
      <c r="AZ189" s="183" t="str">
        <f t="shared" si="87"/>
        <v/>
      </c>
      <c r="BA189" s="173">
        <f t="shared" si="88"/>
        <v>0.25</v>
      </c>
      <c r="BB189" s="174" t="str">
        <f t="shared" si="89"/>
        <v/>
      </c>
      <c r="BC189" s="186">
        <f t="shared" si="112"/>
        <v>0.25</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642" t="s">
        <v>3535</v>
      </c>
      <c r="E190" s="16" t="s">
        <v>3549</v>
      </c>
      <c r="F190" s="17"/>
      <c r="G190" s="134">
        <v>45278</v>
      </c>
      <c r="H190" s="135">
        <v>45299</v>
      </c>
      <c r="I190" s="141"/>
      <c r="J190" s="25"/>
      <c r="K190" s="145"/>
      <c r="L190" s="28"/>
      <c r="M190" s="395">
        <v>45299</v>
      </c>
      <c r="N190" s="158">
        <f t="shared" si="95"/>
        <v>16</v>
      </c>
      <c r="O190" s="27"/>
      <c r="P190" s="27"/>
      <c r="Q190" s="27"/>
      <c r="R190" s="27" t="s">
        <v>0</v>
      </c>
      <c r="S190" s="27"/>
      <c r="T190" s="28"/>
      <c r="U190" s="29"/>
      <c r="V190" s="32">
        <v>0.25</v>
      </c>
      <c r="W190" s="318"/>
      <c r="X190" s="319"/>
      <c r="Y190" s="160">
        <f t="shared" si="81"/>
        <v>0.25</v>
      </c>
      <c r="Z190" s="159">
        <f t="shared" si="96"/>
        <v>2.5</v>
      </c>
      <c r="AA190" s="327"/>
      <c r="AB190" s="400">
        <f t="shared" si="105"/>
        <v>-30</v>
      </c>
      <c r="AC190" s="371"/>
      <c r="AD190" s="226" t="str">
        <f t="shared" si="82"/>
        <v/>
      </c>
      <c r="AE190" s="368">
        <f t="shared" si="97"/>
        <v>-27.5</v>
      </c>
      <c r="AF190" s="339"/>
      <c r="AG190" s="338"/>
      <c r="AH190" s="336"/>
      <c r="AI190" s="161">
        <f t="shared" si="98"/>
        <v>0</v>
      </c>
      <c r="AJ190" s="162">
        <f t="shared" si="83"/>
        <v>2.5</v>
      </c>
      <c r="AK190" s="163">
        <f t="shared" si="99"/>
        <v>2.5</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f t="shared" si="84"/>
        <v>16</v>
      </c>
      <c r="AX190" s="165" t="str">
        <f t="shared" si="85"/>
        <v/>
      </c>
      <c r="AY190" s="193">
        <f t="shared" si="86"/>
        <v>16</v>
      </c>
      <c r="AZ190" s="183" t="str">
        <f t="shared" si="87"/>
        <v/>
      </c>
      <c r="BA190" s="173">
        <f t="shared" si="88"/>
        <v>0.25</v>
      </c>
      <c r="BB190" s="174" t="str">
        <f t="shared" si="89"/>
        <v/>
      </c>
      <c r="BC190" s="186">
        <f t="shared" si="112"/>
        <v>0.25</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641" t="s">
        <v>3536</v>
      </c>
      <c r="E191" s="16" t="s">
        <v>3549</v>
      </c>
      <c r="F191" s="17"/>
      <c r="G191" s="134">
        <v>45278</v>
      </c>
      <c r="H191" s="135">
        <v>45299</v>
      </c>
      <c r="I191" s="141"/>
      <c r="J191" s="25"/>
      <c r="K191" s="145"/>
      <c r="L191" s="28"/>
      <c r="M191" s="395">
        <v>45299</v>
      </c>
      <c r="N191" s="158">
        <f t="shared" si="95"/>
        <v>16</v>
      </c>
      <c r="O191" s="27"/>
      <c r="P191" s="27"/>
      <c r="Q191" s="27"/>
      <c r="R191" s="27" t="s">
        <v>0</v>
      </c>
      <c r="S191" s="27"/>
      <c r="T191" s="28"/>
      <c r="U191" s="29"/>
      <c r="V191" s="32">
        <v>0.25</v>
      </c>
      <c r="W191" s="318"/>
      <c r="X191" s="319"/>
      <c r="Y191" s="160">
        <f t="shared" si="81"/>
        <v>0.25</v>
      </c>
      <c r="Z191" s="159">
        <f t="shared" si="96"/>
        <v>2.5</v>
      </c>
      <c r="AA191" s="327"/>
      <c r="AB191" s="400">
        <f t="shared" si="105"/>
        <v>-30</v>
      </c>
      <c r="AC191" s="371"/>
      <c r="AD191" s="226" t="str">
        <f t="shared" si="82"/>
        <v/>
      </c>
      <c r="AE191" s="368">
        <f t="shared" si="97"/>
        <v>-27.5</v>
      </c>
      <c r="AF191" s="339"/>
      <c r="AG191" s="338"/>
      <c r="AH191" s="336"/>
      <c r="AI191" s="161">
        <f t="shared" si="98"/>
        <v>0</v>
      </c>
      <c r="AJ191" s="162">
        <f t="shared" si="83"/>
        <v>2.5</v>
      </c>
      <c r="AK191" s="163">
        <f t="shared" si="99"/>
        <v>2.5</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f t="shared" si="84"/>
        <v>16</v>
      </c>
      <c r="AX191" s="165" t="str">
        <f t="shared" si="85"/>
        <v/>
      </c>
      <c r="AY191" s="193">
        <f t="shared" si="86"/>
        <v>16</v>
      </c>
      <c r="AZ191" s="183" t="str">
        <f t="shared" si="87"/>
        <v/>
      </c>
      <c r="BA191" s="173">
        <f t="shared" si="88"/>
        <v>0.25</v>
      </c>
      <c r="BB191" s="174" t="str">
        <f t="shared" si="89"/>
        <v/>
      </c>
      <c r="BC191" s="186">
        <f t="shared" si="112"/>
        <v>0.25</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641" t="s">
        <v>3537</v>
      </c>
      <c r="E192" s="16" t="s">
        <v>3549</v>
      </c>
      <c r="F192" s="17"/>
      <c r="G192" s="134">
        <v>45278</v>
      </c>
      <c r="H192" s="135">
        <v>45299</v>
      </c>
      <c r="I192" s="141"/>
      <c r="J192" s="25"/>
      <c r="K192" s="145"/>
      <c r="L192" s="28"/>
      <c r="M192" s="395">
        <v>45299</v>
      </c>
      <c r="N192" s="158">
        <f t="shared" si="95"/>
        <v>16</v>
      </c>
      <c r="O192" s="27"/>
      <c r="P192" s="27"/>
      <c r="Q192" s="27"/>
      <c r="R192" s="27" t="s">
        <v>0</v>
      </c>
      <c r="S192" s="27"/>
      <c r="T192" s="28"/>
      <c r="U192" s="29"/>
      <c r="V192" s="32">
        <v>0.25</v>
      </c>
      <c r="W192" s="318"/>
      <c r="X192" s="319"/>
      <c r="Y192" s="160">
        <f t="shared" si="81"/>
        <v>0.25</v>
      </c>
      <c r="Z192" s="159">
        <f t="shared" si="96"/>
        <v>2.5</v>
      </c>
      <c r="AA192" s="327"/>
      <c r="AB192" s="400">
        <f t="shared" si="105"/>
        <v>-30</v>
      </c>
      <c r="AC192" s="371"/>
      <c r="AD192" s="226" t="str">
        <f t="shared" si="82"/>
        <v/>
      </c>
      <c r="AE192" s="368">
        <f t="shared" si="97"/>
        <v>-27.5</v>
      </c>
      <c r="AF192" s="339"/>
      <c r="AG192" s="338"/>
      <c r="AH192" s="336"/>
      <c r="AI192" s="161">
        <f t="shared" si="98"/>
        <v>0</v>
      </c>
      <c r="AJ192" s="162">
        <f t="shared" si="83"/>
        <v>2.5</v>
      </c>
      <c r="AK192" s="163">
        <f t="shared" si="99"/>
        <v>2.5</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f t="shared" si="84"/>
        <v>16</v>
      </c>
      <c r="AX192" s="165" t="str">
        <f t="shared" si="85"/>
        <v/>
      </c>
      <c r="AY192" s="193">
        <f t="shared" si="86"/>
        <v>16</v>
      </c>
      <c r="AZ192" s="183" t="str">
        <f t="shared" si="87"/>
        <v/>
      </c>
      <c r="BA192" s="173">
        <f t="shared" si="88"/>
        <v>0.25</v>
      </c>
      <c r="BB192" s="174" t="str">
        <f t="shared" si="89"/>
        <v/>
      </c>
      <c r="BC192" s="186">
        <f t="shared" si="112"/>
        <v>0.25</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641" t="s">
        <v>3538</v>
      </c>
      <c r="E193" s="18" t="s">
        <v>3549</v>
      </c>
      <c r="F193" s="17"/>
      <c r="G193" s="134">
        <v>45278</v>
      </c>
      <c r="H193" s="135">
        <v>45299</v>
      </c>
      <c r="I193" s="141"/>
      <c r="J193" s="25"/>
      <c r="K193" s="145"/>
      <c r="L193" s="28"/>
      <c r="M193" s="395">
        <v>45299</v>
      </c>
      <c r="N193" s="158">
        <f t="shared" si="95"/>
        <v>16</v>
      </c>
      <c r="O193" s="27"/>
      <c r="P193" s="27"/>
      <c r="Q193" s="27"/>
      <c r="R193" s="27" t="s">
        <v>0</v>
      </c>
      <c r="S193" s="27"/>
      <c r="T193" s="28"/>
      <c r="U193" s="29"/>
      <c r="V193" s="32">
        <v>0.25</v>
      </c>
      <c r="W193" s="318"/>
      <c r="X193" s="319"/>
      <c r="Y193" s="160">
        <f t="shared" si="81"/>
        <v>0.25</v>
      </c>
      <c r="Z193" s="159">
        <f t="shared" si="96"/>
        <v>2.5</v>
      </c>
      <c r="AA193" s="327"/>
      <c r="AB193" s="400">
        <f t="shared" si="105"/>
        <v>-30</v>
      </c>
      <c r="AC193" s="371"/>
      <c r="AD193" s="226" t="str">
        <f t="shared" si="82"/>
        <v/>
      </c>
      <c r="AE193" s="368">
        <f t="shared" si="97"/>
        <v>-27.5</v>
      </c>
      <c r="AF193" s="339"/>
      <c r="AG193" s="338"/>
      <c r="AH193" s="336"/>
      <c r="AI193" s="161">
        <f t="shared" si="98"/>
        <v>0</v>
      </c>
      <c r="AJ193" s="162">
        <f t="shared" si="83"/>
        <v>2.5</v>
      </c>
      <c r="AK193" s="163">
        <f t="shared" si="99"/>
        <v>2.5</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f t="shared" si="84"/>
        <v>16</v>
      </c>
      <c r="AX193" s="165" t="str">
        <f t="shared" si="85"/>
        <v/>
      </c>
      <c r="AY193" s="193">
        <f t="shared" si="86"/>
        <v>16</v>
      </c>
      <c r="AZ193" s="183" t="str">
        <f t="shared" si="87"/>
        <v/>
      </c>
      <c r="BA193" s="173">
        <f t="shared" si="88"/>
        <v>0.25</v>
      </c>
      <c r="BB193" s="174" t="str">
        <f t="shared" si="89"/>
        <v/>
      </c>
      <c r="BC193" s="186">
        <f t="shared" si="112"/>
        <v>0.25</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642" t="s">
        <v>3539</v>
      </c>
      <c r="E194" s="16" t="s">
        <v>3549</v>
      </c>
      <c r="F194" s="17"/>
      <c r="G194" s="134">
        <v>45278</v>
      </c>
      <c r="H194" s="135">
        <v>45299</v>
      </c>
      <c r="I194" s="141"/>
      <c r="J194" s="25"/>
      <c r="K194" s="145"/>
      <c r="L194" s="28"/>
      <c r="M194" s="395">
        <v>45299</v>
      </c>
      <c r="N194" s="158">
        <f t="shared" si="95"/>
        <v>16</v>
      </c>
      <c r="O194" s="27"/>
      <c r="P194" s="27"/>
      <c r="Q194" s="27"/>
      <c r="R194" s="27" t="s">
        <v>0</v>
      </c>
      <c r="S194" s="27"/>
      <c r="T194" s="28"/>
      <c r="U194" s="29"/>
      <c r="V194" s="32">
        <v>0.25</v>
      </c>
      <c r="W194" s="318"/>
      <c r="X194" s="319"/>
      <c r="Y194" s="160">
        <f t="shared" si="81"/>
        <v>0.25</v>
      </c>
      <c r="Z194" s="159">
        <f t="shared" si="96"/>
        <v>2.5</v>
      </c>
      <c r="AA194" s="327"/>
      <c r="AB194" s="400">
        <f t="shared" si="105"/>
        <v>-30</v>
      </c>
      <c r="AC194" s="371"/>
      <c r="AD194" s="226" t="str">
        <f t="shared" si="82"/>
        <v/>
      </c>
      <c r="AE194" s="368">
        <f t="shared" si="97"/>
        <v>-27.5</v>
      </c>
      <c r="AF194" s="339"/>
      <c r="AG194" s="338"/>
      <c r="AH194" s="336"/>
      <c r="AI194" s="161">
        <f t="shared" si="98"/>
        <v>0</v>
      </c>
      <c r="AJ194" s="162">
        <f t="shared" si="83"/>
        <v>2.5</v>
      </c>
      <c r="AK194" s="163">
        <f t="shared" si="99"/>
        <v>2.5</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f t="shared" si="84"/>
        <v>16</v>
      </c>
      <c r="AX194" s="165" t="str">
        <f t="shared" si="85"/>
        <v/>
      </c>
      <c r="AY194" s="193">
        <f t="shared" si="86"/>
        <v>16</v>
      </c>
      <c r="AZ194" s="183" t="str">
        <f t="shared" si="87"/>
        <v/>
      </c>
      <c r="BA194" s="173">
        <f t="shared" si="88"/>
        <v>0.25</v>
      </c>
      <c r="BB194" s="174" t="str">
        <f t="shared" si="89"/>
        <v/>
      </c>
      <c r="BC194" s="186">
        <f t="shared" si="112"/>
        <v>0.25</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641" t="s">
        <v>3540</v>
      </c>
      <c r="E195" s="16" t="s">
        <v>3549</v>
      </c>
      <c r="F195" s="17"/>
      <c r="G195" s="134">
        <v>45278</v>
      </c>
      <c r="H195" s="135">
        <v>45299</v>
      </c>
      <c r="I195" s="141"/>
      <c r="J195" s="25"/>
      <c r="K195" s="145"/>
      <c r="L195" s="28"/>
      <c r="M195" s="395">
        <v>45299</v>
      </c>
      <c r="N195" s="158">
        <f t="shared" si="95"/>
        <v>16</v>
      </c>
      <c r="O195" s="27"/>
      <c r="P195" s="27"/>
      <c r="Q195" s="27"/>
      <c r="R195" s="27" t="s">
        <v>0</v>
      </c>
      <c r="S195" s="27"/>
      <c r="T195" s="28"/>
      <c r="U195" s="29"/>
      <c r="V195" s="32">
        <v>0.25</v>
      </c>
      <c r="W195" s="318"/>
      <c r="X195" s="319"/>
      <c r="Y195" s="160">
        <f t="shared" si="81"/>
        <v>0.25</v>
      </c>
      <c r="Z195" s="159">
        <f t="shared" si="96"/>
        <v>2.5</v>
      </c>
      <c r="AA195" s="327"/>
      <c r="AB195" s="400">
        <f t="shared" si="105"/>
        <v>-30</v>
      </c>
      <c r="AC195" s="371"/>
      <c r="AD195" s="226" t="str">
        <f t="shared" si="82"/>
        <v/>
      </c>
      <c r="AE195" s="368">
        <f t="shared" si="97"/>
        <v>-27.5</v>
      </c>
      <c r="AF195" s="339"/>
      <c r="AG195" s="338"/>
      <c r="AH195" s="336"/>
      <c r="AI195" s="161">
        <f t="shared" si="98"/>
        <v>0</v>
      </c>
      <c r="AJ195" s="162">
        <f t="shared" si="83"/>
        <v>2.5</v>
      </c>
      <c r="AK195" s="163">
        <f t="shared" si="99"/>
        <v>2.5</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f t="shared" si="84"/>
        <v>16</v>
      </c>
      <c r="AX195" s="165" t="str">
        <f t="shared" si="85"/>
        <v/>
      </c>
      <c r="AY195" s="193">
        <f t="shared" si="86"/>
        <v>16</v>
      </c>
      <c r="AZ195" s="183" t="str">
        <f t="shared" si="87"/>
        <v/>
      </c>
      <c r="BA195" s="173">
        <f t="shared" si="88"/>
        <v>0.25</v>
      </c>
      <c r="BB195" s="174" t="str">
        <f t="shared" si="89"/>
        <v/>
      </c>
      <c r="BC195" s="186">
        <f t="shared" si="112"/>
        <v>0.25</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641" t="s">
        <v>3541</v>
      </c>
      <c r="E196" s="16" t="s">
        <v>3549</v>
      </c>
      <c r="F196" s="17"/>
      <c r="G196" s="134">
        <v>45278</v>
      </c>
      <c r="H196" s="135">
        <v>45299</v>
      </c>
      <c r="I196" s="141"/>
      <c r="J196" s="25"/>
      <c r="K196" s="145"/>
      <c r="L196" s="28"/>
      <c r="M196" s="395">
        <v>45299</v>
      </c>
      <c r="N196" s="158">
        <f t="shared" si="95"/>
        <v>16</v>
      </c>
      <c r="O196" s="27"/>
      <c r="P196" s="27"/>
      <c r="Q196" s="27"/>
      <c r="R196" s="27" t="s">
        <v>0</v>
      </c>
      <c r="S196" s="27"/>
      <c r="T196" s="28"/>
      <c r="U196" s="29"/>
      <c r="V196" s="32">
        <v>0.25</v>
      </c>
      <c r="W196" s="318"/>
      <c r="X196" s="319"/>
      <c r="Y196" s="160">
        <f t="shared" si="81"/>
        <v>0.25</v>
      </c>
      <c r="Z196" s="159">
        <f t="shared" si="96"/>
        <v>2.5</v>
      </c>
      <c r="AA196" s="327"/>
      <c r="AB196" s="400">
        <f t="shared" si="105"/>
        <v>-30</v>
      </c>
      <c r="AC196" s="371"/>
      <c r="AD196" s="226" t="str">
        <f t="shared" si="82"/>
        <v/>
      </c>
      <c r="AE196" s="368">
        <f t="shared" si="97"/>
        <v>-27.5</v>
      </c>
      <c r="AF196" s="339"/>
      <c r="AG196" s="338"/>
      <c r="AH196" s="336"/>
      <c r="AI196" s="161">
        <f t="shared" si="98"/>
        <v>0</v>
      </c>
      <c r="AJ196" s="162">
        <f t="shared" si="83"/>
        <v>2.5</v>
      </c>
      <c r="AK196" s="163">
        <f t="shared" si="99"/>
        <v>2.5</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f t="shared" si="84"/>
        <v>16</v>
      </c>
      <c r="AX196" s="165" t="str">
        <f t="shared" si="85"/>
        <v/>
      </c>
      <c r="AY196" s="193">
        <f t="shared" si="86"/>
        <v>16</v>
      </c>
      <c r="AZ196" s="183" t="str">
        <f t="shared" si="87"/>
        <v/>
      </c>
      <c r="BA196" s="173">
        <f t="shared" si="88"/>
        <v>0.25</v>
      </c>
      <c r="BB196" s="174" t="str">
        <f t="shared" si="89"/>
        <v/>
      </c>
      <c r="BC196" s="186">
        <f t="shared" si="112"/>
        <v>0.25</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641" t="s">
        <v>3542</v>
      </c>
      <c r="E197" s="18" t="s">
        <v>3549</v>
      </c>
      <c r="F197" s="17"/>
      <c r="G197" s="134">
        <v>45278</v>
      </c>
      <c r="H197" s="135">
        <v>45299</v>
      </c>
      <c r="I197" s="141"/>
      <c r="J197" s="25"/>
      <c r="K197" s="145"/>
      <c r="L197" s="28"/>
      <c r="M197" s="395">
        <v>45299</v>
      </c>
      <c r="N197" s="158">
        <f t="shared" si="95"/>
        <v>16</v>
      </c>
      <c r="O197" s="27"/>
      <c r="P197" s="27"/>
      <c r="Q197" s="27"/>
      <c r="R197" s="27" t="s">
        <v>0</v>
      </c>
      <c r="S197" s="27"/>
      <c r="T197" s="28"/>
      <c r="U197" s="29"/>
      <c r="V197" s="32">
        <v>0.25</v>
      </c>
      <c r="W197" s="318"/>
      <c r="X197" s="319"/>
      <c r="Y197" s="160">
        <f t="shared" si="81"/>
        <v>0.25</v>
      </c>
      <c r="Z197" s="159">
        <f t="shared" si="96"/>
        <v>2.5</v>
      </c>
      <c r="AA197" s="327"/>
      <c r="AB197" s="400">
        <f t="shared" si="105"/>
        <v>-30</v>
      </c>
      <c r="AC197" s="371"/>
      <c r="AD197" s="226" t="str">
        <f t="shared" si="82"/>
        <v/>
      </c>
      <c r="AE197" s="368">
        <f t="shared" si="97"/>
        <v>-27.5</v>
      </c>
      <c r="AF197" s="339"/>
      <c r="AG197" s="338"/>
      <c r="AH197" s="336"/>
      <c r="AI197" s="161">
        <f t="shared" si="98"/>
        <v>0</v>
      </c>
      <c r="AJ197" s="162">
        <f t="shared" si="83"/>
        <v>2.5</v>
      </c>
      <c r="AK197" s="163">
        <f t="shared" si="99"/>
        <v>2.5</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f t="shared" si="84"/>
        <v>16</v>
      </c>
      <c r="AX197" s="165" t="str">
        <f t="shared" si="85"/>
        <v/>
      </c>
      <c r="AY197" s="193">
        <f t="shared" si="86"/>
        <v>16</v>
      </c>
      <c r="AZ197" s="183" t="str">
        <f t="shared" si="87"/>
        <v/>
      </c>
      <c r="BA197" s="173">
        <f t="shared" si="88"/>
        <v>0.25</v>
      </c>
      <c r="BB197" s="174" t="str">
        <f t="shared" si="89"/>
        <v/>
      </c>
      <c r="BC197" s="186">
        <f t="shared" si="112"/>
        <v>0.25</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642" t="s">
        <v>3543</v>
      </c>
      <c r="E198" s="16" t="s">
        <v>3549</v>
      </c>
      <c r="F198" s="17"/>
      <c r="G198" s="134">
        <v>45278</v>
      </c>
      <c r="H198" s="135">
        <v>45299</v>
      </c>
      <c r="I198" s="143"/>
      <c r="J198" s="80"/>
      <c r="K198" s="147"/>
      <c r="L198" s="30"/>
      <c r="M198" s="395">
        <v>45299</v>
      </c>
      <c r="N198" s="158">
        <f t="shared" si="95"/>
        <v>16</v>
      </c>
      <c r="O198" s="27"/>
      <c r="P198" s="27"/>
      <c r="Q198" s="27"/>
      <c r="R198" s="27" t="s">
        <v>0</v>
      </c>
      <c r="S198" s="27"/>
      <c r="T198" s="28"/>
      <c r="U198" s="29"/>
      <c r="V198" s="32">
        <v>0.25</v>
      </c>
      <c r="W198" s="318"/>
      <c r="X198" s="319"/>
      <c r="Y198" s="160">
        <f t="shared" si="81"/>
        <v>0.25</v>
      </c>
      <c r="Z198" s="159">
        <f t="shared" si="96"/>
        <v>2.5</v>
      </c>
      <c r="AA198" s="327"/>
      <c r="AB198" s="400">
        <f t="shared" si="105"/>
        <v>-30</v>
      </c>
      <c r="AC198" s="371"/>
      <c r="AD198" s="226" t="str">
        <f t="shared" si="82"/>
        <v/>
      </c>
      <c r="AE198" s="368">
        <f t="shared" si="97"/>
        <v>-27.5</v>
      </c>
      <c r="AF198" s="339"/>
      <c r="AG198" s="338"/>
      <c r="AH198" s="336"/>
      <c r="AI198" s="161">
        <f t="shared" si="98"/>
        <v>0</v>
      </c>
      <c r="AJ198" s="162">
        <f t="shared" si="83"/>
        <v>2.5</v>
      </c>
      <c r="AK198" s="163">
        <f t="shared" si="99"/>
        <v>2.5</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f t="shared" si="84"/>
        <v>16</v>
      </c>
      <c r="AX198" s="165" t="str">
        <f t="shared" si="85"/>
        <v/>
      </c>
      <c r="AY198" s="193">
        <f t="shared" si="86"/>
        <v>16</v>
      </c>
      <c r="AZ198" s="183" t="str">
        <f t="shared" si="87"/>
        <v/>
      </c>
      <c r="BA198" s="173">
        <f t="shared" si="88"/>
        <v>0.25</v>
      </c>
      <c r="BB198" s="174" t="str">
        <f t="shared" si="89"/>
        <v/>
      </c>
      <c r="BC198" s="186">
        <f t="shared" si="112"/>
        <v>0.25</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56.25" x14ac:dyDescent="0.3">
      <c r="A199" s="221"/>
      <c r="B199" s="222"/>
      <c r="C199" s="214">
        <v>188</v>
      </c>
      <c r="D199" s="645" t="s">
        <v>3531</v>
      </c>
      <c r="E199" s="16" t="s">
        <v>3488</v>
      </c>
      <c r="F199" s="17"/>
      <c r="G199" s="134">
        <v>45278</v>
      </c>
      <c r="H199" s="135">
        <v>45299</v>
      </c>
      <c r="I199" s="141"/>
      <c r="J199" s="25"/>
      <c r="K199" s="145"/>
      <c r="L199" s="28"/>
      <c r="M199" s="395">
        <v>45299</v>
      </c>
      <c r="N199" s="158">
        <f t="shared" si="95"/>
        <v>16</v>
      </c>
      <c r="O199" s="27"/>
      <c r="P199" s="27"/>
      <c r="Q199" s="27"/>
      <c r="R199" s="27" t="s">
        <v>0</v>
      </c>
      <c r="S199" s="27"/>
      <c r="T199" s="28"/>
      <c r="U199" s="29"/>
      <c r="V199" s="32">
        <v>0.25</v>
      </c>
      <c r="W199" s="318"/>
      <c r="X199" s="319"/>
      <c r="Y199" s="160">
        <f t="shared" si="81"/>
        <v>0.25</v>
      </c>
      <c r="Z199" s="159">
        <f t="shared" si="96"/>
        <v>2.5</v>
      </c>
      <c r="AA199" s="327"/>
      <c r="AB199" s="400">
        <f t="shared" si="105"/>
        <v>-30</v>
      </c>
      <c r="AC199" s="371"/>
      <c r="AD199" s="226" t="str">
        <f t="shared" si="82"/>
        <v/>
      </c>
      <c r="AE199" s="368">
        <f t="shared" si="97"/>
        <v>-27.5</v>
      </c>
      <c r="AF199" s="339"/>
      <c r="AG199" s="338"/>
      <c r="AH199" s="336"/>
      <c r="AI199" s="161">
        <f t="shared" si="98"/>
        <v>0</v>
      </c>
      <c r="AJ199" s="162">
        <f t="shared" si="83"/>
        <v>2.5</v>
      </c>
      <c r="AK199" s="163">
        <f t="shared" si="99"/>
        <v>2.5</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f t="shared" si="84"/>
        <v>16</v>
      </c>
      <c r="AX199" s="165" t="str">
        <f t="shared" si="85"/>
        <v/>
      </c>
      <c r="AY199" s="193">
        <f t="shared" si="86"/>
        <v>16</v>
      </c>
      <c r="AZ199" s="183" t="str">
        <f t="shared" si="87"/>
        <v/>
      </c>
      <c r="BA199" s="173">
        <f t="shared" si="88"/>
        <v>0.25</v>
      </c>
      <c r="BB199" s="174" t="str">
        <f t="shared" si="89"/>
        <v/>
      </c>
      <c r="BC199" s="186">
        <f t="shared" si="112"/>
        <v>0.25</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37.5" x14ac:dyDescent="0.3">
      <c r="A200" s="221"/>
      <c r="B200" s="222"/>
      <c r="C200" s="213">
        <v>189</v>
      </c>
      <c r="D200" s="644" t="s">
        <v>3532</v>
      </c>
      <c r="E200" s="16" t="s">
        <v>3488</v>
      </c>
      <c r="F200" s="17"/>
      <c r="G200" s="134">
        <v>45278</v>
      </c>
      <c r="H200" s="135">
        <v>45299</v>
      </c>
      <c r="I200" s="141"/>
      <c r="J200" s="25"/>
      <c r="K200" s="145"/>
      <c r="L200" s="28"/>
      <c r="M200" s="395">
        <v>45299</v>
      </c>
      <c r="N200" s="158">
        <f t="shared" si="95"/>
        <v>16</v>
      </c>
      <c r="O200" s="27"/>
      <c r="P200" s="27"/>
      <c r="Q200" s="27"/>
      <c r="R200" s="27" t="s">
        <v>0</v>
      </c>
      <c r="S200" s="27"/>
      <c r="T200" s="28"/>
      <c r="U200" s="29"/>
      <c r="V200" s="32">
        <v>0.25</v>
      </c>
      <c r="W200" s="318"/>
      <c r="X200" s="319"/>
      <c r="Y200" s="160">
        <f t="shared" si="81"/>
        <v>0.25</v>
      </c>
      <c r="Z200" s="159">
        <f t="shared" si="96"/>
        <v>2.5</v>
      </c>
      <c r="AA200" s="327"/>
      <c r="AB200" s="400">
        <f t="shared" si="105"/>
        <v>-30</v>
      </c>
      <c r="AC200" s="371"/>
      <c r="AD200" s="226" t="str">
        <f t="shared" si="82"/>
        <v/>
      </c>
      <c r="AE200" s="368">
        <f t="shared" si="97"/>
        <v>-27.5</v>
      </c>
      <c r="AF200" s="339"/>
      <c r="AG200" s="338"/>
      <c r="AH200" s="336"/>
      <c r="AI200" s="161">
        <f t="shared" si="98"/>
        <v>0</v>
      </c>
      <c r="AJ200" s="162">
        <f t="shared" si="83"/>
        <v>2.5</v>
      </c>
      <c r="AK200" s="163">
        <f t="shared" si="99"/>
        <v>2.5</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f t="shared" si="84"/>
        <v>16</v>
      </c>
      <c r="AX200" s="165" t="str">
        <f t="shared" si="85"/>
        <v/>
      </c>
      <c r="AY200" s="193">
        <f t="shared" si="86"/>
        <v>16</v>
      </c>
      <c r="AZ200" s="183" t="str">
        <f t="shared" si="87"/>
        <v/>
      </c>
      <c r="BA200" s="173">
        <f t="shared" si="88"/>
        <v>0.25</v>
      </c>
      <c r="BB200" s="174" t="str">
        <f t="shared" si="89"/>
        <v/>
      </c>
      <c r="BC200" s="186">
        <f t="shared" si="112"/>
        <v>0.25</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644" t="s">
        <v>3533</v>
      </c>
      <c r="E201" s="18" t="s">
        <v>3488</v>
      </c>
      <c r="F201" s="17"/>
      <c r="G201" s="134">
        <v>45278</v>
      </c>
      <c r="H201" s="135">
        <v>45299</v>
      </c>
      <c r="I201" s="141"/>
      <c r="J201" s="25"/>
      <c r="K201" s="145"/>
      <c r="L201" s="28"/>
      <c r="M201" s="395">
        <v>45299</v>
      </c>
      <c r="N201" s="158">
        <f t="shared" si="95"/>
        <v>16</v>
      </c>
      <c r="O201" s="27"/>
      <c r="P201" s="27"/>
      <c r="Q201" s="27"/>
      <c r="R201" s="27" t="s">
        <v>0</v>
      </c>
      <c r="S201" s="27"/>
      <c r="T201" s="28"/>
      <c r="U201" s="29"/>
      <c r="V201" s="32">
        <v>0.25</v>
      </c>
      <c r="W201" s="318"/>
      <c r="X201" s="319"/>
      <c r="Y201" s="160">
        <f t="shared" si="81"/>
        <v>0.25</v>
      </c>
      <c r="Z201" s="159">
        <f t="shared" si="96"/>
        <v>2.5</v>
      </c>
      <c r="AA201" s="327"/>
      <c r="AB201" s="400">
        <f t="shared" si="105"/>
        <v>-30</v>
      </c>
      <c r="AC201" s="371"/>
      <c r="AD201" s="226" t="str">
        <f t="shared" si="82"/>
        <v/>
      </c>
      <c r="AE201" s="368">
        <f t="shared" si="97"/>
        <v>-27.5</v>
      </c>
      <c r="AF201" s="339"/>
      <c r="AG201" s="338"/>
      <c r="AH201" s="336"/>
      <c r="AI201" s="161">
        <f t="shared" si="98"/>
        <v>0</v>
      </c>
      <c r="AJ201" s="162">
        <f t="shared" si="83"/>
        <v>2.5</v>
      </c>
      <c r="AK201" s="163">
        <f t="shared" si="99"/>
        <v>2.5</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f t="shared" si="84"/>
        <v>16</v>
      </c>
      <c r="AX201" s="165" t="str">
        <f t="shared" si="85"/>
        <v/>
      </c>
      <c r="AY201" s="193">
        <f t="shared" si="86"/>
        <v>16</v>
      </c>
      <c r="AZ201" s="183" t="str">
        <f t="shared" si="87"/>
        <v/>
      </c>
      <c r="BA201" s="173">
        <f t="shared" si="88"/>
        <v>0.25</v>
      </c>
      <c r="BB201" s="174" t="str">
        <f t="shared" si="89"/>
        <v/>
      </c>
      <c r="BC201" s="186">
        <f t="shared" si="112"/>
        <v>0.25</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644" t="s">
        <v>3534</v>
      </c>
      <c r="E202" s="16" t="s">
        <v>3488</v>
      </c>
      <c r="F202" s="17"/>
      <c r="G202" s="134">
        <v>45278</v>
      </c>
      <c r="H202" s="135">
        <v>45299</v>
      </c>
      <c r="I202" s="141"/>
      <c r="J202" s="25"/>
      <c r="K202" s="145"/>
      <c r="L202" s="28"/>
      <c r="M202" s="395">
        <v>45299</v>
      </c>
      <c r="N202" s="158">
        <f t="shared" si="95"/>
        <v>16</v>
      </c>
      <c r="O202" s="27"/>
      <c r="P202" s="27"/>
      <c r="Q202" s="27"/>
      <c r="R202" s="27" t="s">
        <v>0</v>
      </c>
      <c r="S202" s="27"/>
      <c r="T202" s="28"/>
      <c r="U202" s="29"/>
      <c r="V202" s="32">
        <v>0.25</v>
      </c>
      <c r="W202" s="318"/>
      <c r="X202" s="319"/>
      <c r="Y202" s="160">
        <f t="shared" si="81"/>
        <v>0.25</v>
      </c>
      <c r="Z202" s="159">
        <f t="shared" si="96"/>
        <v>2.5</v>
      </c>
      <c r="AA202" s="327"/>
      <c r="AB202" s="400">
        <f t="shared" si="105"/>
        <v>-30</v>
      </c>
      <c r="AC202" s="371"/>
      <c r="AD202" s="226" t="str">
        <f t="shared" si="82"/>
        <v/>
      </c>
      <c r="AE202" s="368">
        <f t="shared" si="97"/>
        <v>-27.5</v>
      </c>
      <c r="AF202" s="339"/>
      <c r="AG202" s="338"/>
      <c r="AH202" s="336"/>
      <c r="AI202" s="161">
        <f t="shared" si="98"/>
        <v>0</v>
      </c>
      <c r="AJ202" s="162">
        <f t="shared" si="83"/>
        <v>2.5</v>
      </c>
      <c r="AK202" s="163">
        <f t="shared" si="99"/>
        <v>2.5</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f t="shared" si="84"/>
        <v>16</v>
      </c>
      <c r="AX202" s="165" t="str">
        <f t="shared" si="85"/>
        <v/>
      </c>
      <c r="AY202" s="193">
        <f t="shared" si="86"/>
        <v>16</v>
      </c>
      <c r="AZ202" s="183" t="str">
        <f t="shared" si="87"/>
        <v/>
      </c>
      <c r="BA202" s="173">
        <f t="shared" si="88"/>
        <v>0.25</v>
      </c>
      <c r="BB202" s="174" t="str">
        <f t="shared" si="89"/>
        <v/>
      </c>
      <c r="BC202" s="186">
        <f t="shared" si="112"/>
        <v>0.25</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645" t="s">
        <v>3535</v>
      </c>
      <c r="E203" s="16" t="s">
        <v>3488</v>
      </c>
      <c r="F203" s="17"/>
      <c r="G203" s="134">
        <v>45278</v>
      </c>
      <c r="H203" s="135">
        <v>45299</v>
      </c>
      <c r="I203" s="141"/>
      <c r="J203" s="25"/>
      <c r="K203" s="145"/>
      <c r="L203" s="28"/>
      <c r="M203" s="395">
        <v>45299</v>
      </c>
      <c r="N203" s="158">
        <f t="shared" si="95"/>
        <v>16</v>
      </c>
      <c r="O203" s="27"/>
      <c r="P203" s="27"/>
      <c r="Q203" s="27"/>
      <c r="R203" s="27" t="s">
        <v>0</v>
      </c>
      <c r="S203" s="27"/>
      <c r="T203" s="28"/>
      <c r="U203" s="29"/>
      <c r="V203" s="32">
        <v>0.25</v>
      </c>
      <c r="W203" s="318"/>
      <c r="X203" s="319"/>
      <c r="Y203" s="160">
        <f t="shared" si="81"/>
        <v>0.25</v>
      </c>
      <c r="Z203" s="159">
        <f t="shared" si="96"/>
        <v>2.5</v>
      </c>
      <c r="AA203" s="327"/>
      <c r="AB203" s="400">
        <f t="shared" si="105"/>
        <v>-30</v>
      </c>
      <c r="AC203" s="371"/>
      <c r="AD203" s="226" t="str">
        <f t="shared" si="82"/>
        <v/>
      </c>
      <c r="AE203" s="368">
        <f t="shared" si="97"/>
        <v>-27.5</v>
      </c>
      <c r="AF203" s="339"/>
      <c r="AG203" s="338"/>
      <c r="AH203" s="336"/>
      <c r="AI203" s="161">
        <f t="shared" si="98"/>
        <v>0</v>
      </c>
      <c r="AJ203" s="162">
        <f t="shared" si="83"/>
        <v>2.5</v>
      </c>
      <c r="AK203" s="163">
        <f t="shared" si="99"/>
        <v>2.5</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f t="shared" si="84"/>
        <v>16</v>
      </c>
      <c r="AX203" s="165" t="str">
        <f t="shared" si="85"/>
        <v/>
      </c>
      <c r="AY203" s="193">
        <f t="shared" si="86"/>
        <v>16</v>
      </c>
      <c r="AZ203" s="183" t="str">
        <f t="shared" si="87"/>
        <v/>
      </c>
      <c r="BA203" s="173">
        <f t="shared" si="88"/>
        <v>0.25</v>
      </c>
      <c r="BB203" s="174" t="str">
        <f t="shared" si="89"/>
        <v/>
      </c>
      <c r="BC203" s="186">
        <f t="shared" si="112"/>
        <v>0.25</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644" t="s">
        <v>3536</v>
      </c>
      <c r="E204" s="16" t="s">
        <v>3488</v>
      </c>
      <c r="F204" s="17"/>
      <c r="G204" s="134">
        <v>45278</v>
      </c>
      <c r="H204" s="135">
        <v>45299</v>
      </c>
      <c r="I204" s="141"/>
      <c r="J204" s="25"/>
      <c r="K204" s="145"/>
      <c r="L204" s="28"/>
      <c r="M204" s="395">
        <v>45299</v>
      </c>
      <c r="N204" s="158">
        <f t="shared" si="95"/>
        <v>16</v>
      </c>
      <c r="O204" s="27"/>
      <c r="P204" s="27"/>
      <c r="Q204" s="27"/>
      <c r="R204" s="27" t="s">
        <v>0</v>
      </c>
      <c r="S204" s="27"/>
      <c r="T204" s="28"/>
      <c r="U204" s="29"/>
      <c r="V204" s="32">
        <v>0.25</v>
      </c>
      <c r="W204" s="318"/>
      <c r="X204" s="319"/>
      <c r="Y204" s="160">
        <f t="shared" ref="Y204:Y267" si="113">V204+W204+X204</f>
        <v>0.25</v>
      </c>
      <c r="Z204" s="159">
        <f t="shared" si="96"/>
        <v>2.5</v>
      </c>
      <c r="AA204" s="327"/>
      <c r="AB204" s="400">
        <f t="shared" si="105"/>
        <v>-30</v>
      </c>
      <c r="AC204" s="371"/>
      <c r="AD204" s="226" t="str">
        <f t="shared" ref="AD204:AD267" si="114">IF(F204="x",(0-((V204*10)+(W204*20))),"")</f>
        <v/>
      </c>
      <c r="AE204" s="368">
        <f t="shared" si="97"/>
        <v>-27.5</v>
      </c>
      <c r="AF204" s="339"/>
      <c r="AG204" s="338"/>
      <c r="AH204" s="336"/>
      <c r="AI204" s="161">
        <f t="shared" si="98"/>
        <v>0</v>
      </c>
      <c r="AJ204" s="162">
        <f t="shared" ref="AJ204:AJ267" si="115">(X204*20)+Z204+AA204+AF204</f>
        <v>2.5</v>
      </c>
      <c r="AK204" s="163">
        <f t="shared" si="99"/>
        <v>2.5</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f t="shared" ref="AW204:AW267" si="116">IF(N204&gt;0,N204,"")</f>
        <v>16</v>
      </c>
      <c r="AX204" s="165" t="str">
        <f t="shared" ref="AX204:AX267" si="117">IF(AND(K204="x",AW204&gt;0),AW204,"")</f>
        <v/>
      </c>
      <c r="AY204" s="193">
        <f t="shared" ref="AY204:AY267" si="118">IF(OR(K204="x",F204="x",AW204&lt;=0),"",AW204)</f>
        <v>16</v>
      </c>
      <c r="AZ204" s="183" t="str">
        <f t="shared" ref="AZ204:AZ267" si="119">IF(AND(F204="x",AW204&gt;0),AW204,"")</f>
        <v/>
      </c>
      <c r="BA204" s="173">
        <f t="shared" ref="BA204:BA267" si="120">IF(V204&gt;0,V204,"")</f>
        <v>0.25</v>
      </c>
      <c r="BB204" s="174" t="str">
        <f t="shared" ref="BB204:BB267" si="121">IF(AND(K204="x",BA204&gt;0),BA204,"")</f>
        <v/>
      </c>
      <c r="BC204" s="186">
        <f t="shared" si="112"/>
        <v>0.25</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644" t="s">
        <v>3537</v>
      </c>
      <c r="E205" s="18" t="s">
        <v>3488</v>
      </c>
      <c r="F205" s="17"/>
      <c r="G205" s="134">
        <v>45278</v>
      </c>
      <c r="H205" s="135">
        <v>45299</v>
      </c>
      <c r="I205" s="141"/>
      <c r="J205" s="25"/>
      <c r="K205" s="145"/>
      <c r="L205" s="28"/>
      <c r="M205" s="395">
        <v>45299</v>
      </c>
      <c r="N205" s="158">
        <f t="shared" ref="N205:N268" si="127">IF((NETWORKDAYS(G205,M205)&gt;0),(NETWORKDAYS(G205,M205)),"")</f>
        <v>16</v>
      </c>
      <c r="O205" s="27"/>
      <c r="P205" s="27"/>
      <c r="Q205" s="27"/>
      <c r="R205" s="27" t="s">
        <v>0</v>
      </c>
      <c r="S205" s="27"/>
      <c r="T205" s="28"/>
      <c r="U205" s="29"/>
      <c r="V205" s="32">
        <v>0.25</v>
      </c>
      <c r="W205" s="318"/>
      <c r="X205" s="319"/>
      <c r="Y205" s="160">
        <f t="shared" si="113"/>
        <v>0.25</v>
      </c>
      <c r="Z205" s="159">
        <f t="shared" ref="Z205:Z268" si="128">IF((F205="x"),0,((V205*10)+(W205*20)))</f>
        <v>2.5</v>
      </c>
      <c r="AA205" s="327"/>
      <c r="AB205" s="400">
        <f t="shared" si="105"/>
        <v>-30</v>
      </c>
      <c r="AC205" s="371"/>
      <c r="AD205" s="226" t="str">
        <f t="shared" si="114"/>
        <v/>
      </c>
      <c r="AE205" s="368">
        <f t="shared" ref="AE205:AE268" si="129">IF(AND(Z205&gt;0,F205="x"),0,IF(AND(Z205&gt;0,AC205="x"),Z205-60,IF(AND(Z205&gt;0,AB205=-30),Z205+AB205,0)))</f>
        <v>-27.5</v>
      </c>
      <c r="AF205" s="339"/>
      <c r="AG205" s="338"/>
      <c r="AH205" s="336"/>
      <c r="AI205" s="161">
        <f t="shared" ref="AI205:AI268" si="130">IF(AE205&lt;=0,AG205,AE205+AG205)</f>
        <v>0</v>
      </c>
      <c r="AJ205" s="162">
        <f t="shared" si="115"/>
        <v>2.5</v>
      </c>
      <c r="AK205" s="163">
        <f t="shared" ref="AK205:AK268" si="131">AJ205-AH205</f>
        <v>2.5</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f t="shared" si="116"/>
        <v>16</v>
      </c>
      <c r="AX205" s="165" t="str">
        <f t="shared" si="117"/>
        <v/>
      </c>
      <c r="AY205" s="193">
        <f t="shared" si="118"/>
        <v>16</v>
      </c>
      <c r="AZ205" s="183" t="str">
        <f t="shared" si="119"/>
        <v/>
      </c>
      <c r="BA205" s="173">
        <f t="shared" si="120"/>
        <v>0.25</v>
      </c>
      <c r="BB205" s="174" t="str">
        <f t="shared" si="121"/>
        <v/>
      </c>
      <c r="BC205" s="186">
        <f t="shared" si="112"/>
        <v>0.25</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644" t="s">
        <v>3538</v>
      </c>
      <c r="E206" s="16" t="s">
        <v>3488</v>
      </c>
      <c r="F206" s="17"/>
      <c r="G206" s="134">
        <v>45278</v>
      </c>
      <c r="H206" s="135">
        <v>45299</v>
      </c>
      <c r="I206" s="141"/>
      <c r="J206" s="25"/>
      <c r="K206" s="145"/>
      <c r="L206" s="28"/>
      <c r="M206" s="395">
        <v>45299</v>
      </c>
      <c r="N206" s="158">
        <f t="shared" si="127"/>
        <v>16</v>
      </c>
      <c r="O206" s="27"/>
      <c r="P206" s="27"/>
      <c r="Q206" s="27"/>
      <c r="R206" s="27" t="s">
        <v>0</v>
      </c>
      <c r="S206" s="27"/>
      <c r="T206" s="28"/>
      <c r="U206" s="29"/>
      <c r="V206" s="32">
        <v>0.25</v>
      </c>
      <c r="W206" s="318"/>
      <c r="X206" s="319"/>
      <c r="Y206" s="160">
        <f t="shared" si="113"/>
        <v>0.25</v>
      </c>
      <c r="Z206" s="159">
        <f t="shared" si="128"/>
        <v>2.5</v>
      </c>
      <c r="AA206" s="327"/>
      <c r="AB206" s="400">
        <f t="shared" ref="AB206:AB269" si="137">IF(AND(Z206&gt;=0,F206="x"),0,IF(AND(Z206&gt;0,AC206="x"),0,IF(Z206&gt;0,0-30,0)))</f>
        <v>-30</v>
      </c>
      <c r="AC206" s="371"/>
      <c r="AD206" s="226" t="str">
        <f t="shared" si="114"/>
        <v/>
      </c>
      <c r="AE206" s="368">
        <f t="shared" si="129"/>
        <v>-27.5</v>
      </c>
      <c r="AF206" s="339"/>
      <c r="AG206" s="338"/>
      <c r="AH206" s="336"/>
      <c r="AI206" s="161">
        <f t="shared" si="130"/>
        <v>0</v>
      </c>
      <c r="AJ206" s="162">
        <f t="shared" si="115"/>
        <v>2.5</v>
      </c>
      <c r="AK206" s="163">
        <f t="shared" si="131"/>
        <v>2.5</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f t="shared" si="116"/>
        <v>16</v>
      </c>
      <c r="AX206" s="165" t="str">
        <f t="shared" si="117"/>
        <v/>
      </c>
      <c r="AY206" s="193">
        <f t="shared" si="118"/>
        <v>16</v>
      </c>
      <c r="AZ206" s="183" t="str">
        <f t="shared" si="119"/>
        <v/>
      </c>
      <c r="BA206" s="173">
        <f t="shared" si="120"/>
        <v>0.25</v>
      </c>
      <c r="BB206" s="174" t="str">
        <f t="shared" si="121"/>
        <v/>
      </c>
      <c r="BC206" s="186">
        <f t="shared" si="112"/>
        <v>0.25</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645" t="s">
        <v>3539</v>
      </c>
      <c r="E207" s="22" t="s">
        <v>3488</v>
      </c>
      <c r="F207" s="17"/>
      <c r="G207" s="134">
        <v>45278</v>
      </c>
      <c r="H207" s="135">
        <v>45299</v>
      </c>
      <c r="I207" s="141"/>
      <c r="J207" s="25"/>
      <c r="K207" s="145"/>
      <c r="L207" s="28"/>
      <c r="M207" s="395">
        <v>45299</v>
      </c>
      <c r="N207" s="158">
        <f t="shared" si="127"/>
        <v>16</v>
      </c>
      <c r="O207" s="27"/>
      <c r="P207" s="27"/>
      <c r="Q207" s="27"/>
      <c r="R207" s="27" t="s">
        <v>0</v>
      </c>
      <c r="S207" s="27"/>
      <c r="T207" s="28"/>
      <c r="U207" s="29"/>
      <c r="V207" s="32">
        <v>0.25</v>
      </c>
      <c r="W207" s="318"/>
      <c r="X207" s="319"/>
      <c r="Y207" s="160">
        <f t="shared" si="113"/>
        <v>0.25</v>
      </c>
      <c r="Z207" s="159">
        <f t="shared" si="128"/>
        <v>2.5</v>
      </c>
      <c r="AA207" s="327"/>
      <c r="AB207" s="400">
        <f t="shared" si="137"/>
        <v>-30</v>
      </c>
      <c r="AC207" s="371"/>
      <c r="AD207" s="226" t="str">
        <f t="shared" si="114"/>
        <v/>
      </c>
      <c r="AE207" s="368">
        <f t="shared" si="129"/>
        <v>-27.5</v>
      </c>
      <c r="AF207" s="339"/>
      <c r="AG207" s="338"/>
      <c r="AH207" s="336"/>
      <c r="AI207" s="161">
        <f t="shared" si="130"/>
        <v>0</v>
      </c>
      <c r="AJ207" s="162">
        <f t="shared" si="115"/>
        <v>2.5</v>
      </c>
      <c r="AK207" s="163">
        <f t="shared" si="131"/>
        <v>2.5</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f t="shared" si="116"/>
        <v>16</v>
      </c>
      <c r="AX207" s="165" t="str">
        <f t="shared" si="117"/>
        <v/>
      </c>
      <c r="AY207" s="193">
        <f t="shared" si="118"/>
        <v>16</v>
      </c>
      <c r="AZ207" s="183" t="str">
        <f t="shared" si="119"/>
        <v/>
      </c>
      <c r="BA207" s="173">
        <f t="shared" si="120"/>
        <v>0.25</v>
      </c>
      <c r="BB207" s="174" t="str">
        <f t="shared" si="121"/>
        <v/>
      </c>
      <c r="BC207" s="186">
        <f t="shared" si="112"/>
        <v>0.25</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644" t="s">
        <v>3540</v>
      </c>
      <c r="E208" s="16" t="s">
        <v>3488</v>
      </c>
      <c r="F208" s="17"/>
      <c r="G208" s="134">
        <v>45278</v>
      </c>
      <c r="H208" s="135">
        <v>45299</v>
      </c>
      <c r="I208" s="141"/>
      <c r="J208" s="25"/>
      <c r="K208" s="145"/>
      <c r="L208" s="28"/>
      <c r="M208" s="395">
        <v>45299</v>
      </c>
      <c r="N208" s="158">
        <f t="shared" si="127"/>
        <v>16</v>
      </c>
      <c r="O208" s="27"/>
      <c r="P208" s="27"/>
      <c r="Q208" s="27"/>
      <c r="R208" s="27" t="s">
        <v>0</v>
      </c>
      <c r="S208" s="27"/>
      <c r="T208" s="28"/>
      <c r="U208" s="29"/>
      <c r="V208" s="32">
        <v>0.25</v>
      </c>
      <c r="W208" s="318"/>
      <c r="X208" s="319"/>
      <c r="Y208" s="160">
        <f t="shared" si="113"/>
        <v>0.25</v>
      </c>
      <c r="Z208" s="159">
        <f t="shared" si="128"/>
        <v>2.5</v>
      </c>
      <c r="AA208" s="327"/>
      <c r="AB208" s="400">
        <f t="shared" si="137"/>
        <v>-30</v>
      </c>
      <c r="AC208" s="371"/>
      <c r="AD208" s="226" t="str">
        <f t="shared" si="114"/>
        <v/>
      </c>
      <c r="AE208" s="368">
        <f t="shared" si="129"/>
        <v>-27.5</v>
      </c>
      <c r="AF208" s="339"/>
      <c r="AG208" s="338"/>
      <c r="AH208" s="336"/>
      <c r="AI208" s="161">
        <f t="shared" si="130"/>
        <v>0</v>
      </c>
      <c r="AJ208" s="162">
        <f t="shared" si="115"/>
        <v>2.5</v>
      </c>
      <c r="AK208" s="163">
        <f t="shared" si="131"/>
        <v>2.5</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f t="shared" si="116"/>
        <v>16</v>
      </c>
      <c r="AX208" s="165" t="str">
        <f t="shared" si="117"/>
        <v/>
      </c>
      <c r="AY208" s="193">
        <f t="shared" si="118"/>
        <v>16</v>
      </c>
      <c r="AZ208" s="183" t="str">
        <f t="shared" si="119"/>
        <v/>
      </c>
      <c r="BA208" s="173">
        <f t="shared" si="120"/>
        <v>0.25</v>
      </c>
      <c r="BB208" s="174" t="str">
        <f t="shared" si="121"/>
        <v/>
      </c>
      <c r="BC208" s="186">
        <f t="shared" si="112"/>
        <v>0.25</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644" t="s">
        <v>3541</v>
      </c>
      <c r="E209" s="16" t="s">
        <v>3488</v>
      </c>
      <c r="F209" s="17"/>
      <c r="G209" s="134">
        <v>45278</v>
      </c>
      <c r="H209" s="135">
        <v>45299</v>
      </c>
      <c r="I209" s="141"/>
      <c r="J209" s="25"/>
      <c r="K209" s="145"/>
      <c r="L209" s="28"/>
      <c r="M209" s="395">
        <v>45299</v>
      </c>
      <c r="N209" s="158">
        <f t="shared" si="127"/>
        <v>16</v>
      </c>
      <c r="O209" s="27"/>
      <c r="P209" s="27"/>
      <c r="Q209" s="27"/>
      <c r="R209" s="27" t="s">
        <v>0</v>
      </c>
      <c r="S209" s="27"/>
      <c r="T209" s="28"/>
      <c r="U209" s="29"/>
      <c r="V209" s="32">
        <v>0.25</v>
      </c>
      <c r="W209" s="318"/>
      <c r="X209" s="319"/>
      <c r="Y209" s="160">
        <f t="shared" si="113"/>
        <v>0.25</v>
      </c>
      <c r="Z209" s="159">
        <f t="shared" si="128"/>
        <v>2.5</v>
      </c>
      <c r="AA209" s="327"/>
      <c r="AB209" s="400">
        <f t="shared" si="137"/>
        <v>-30</v>
      </c>
      <c r="AC209" s="371"/>
      <c r="AD209" s="226" t="str">
        <f t="shared" si="114"/>
        <v/>
      </c>
      <c r="AE209" s="368">
        <f t="shared" si="129"/>
        <v>-27.5</v>
      </c>
      <c r="AF209" s="339"/>
      <c r="AG209" s="338"/>
      <c r="AH209" s="336"/>
      <c r="AI209" s="161">
        <f t="shared" si="130"/>
        <v>0</v>
      </c>
      <c r="AJ209" s="162">
        <f t="shared" si="115"/>
        <v>2.5</v>
      </c>
      <c r="AK209" s="163">
        <f t="shared" si="131"/>
        <v>2.5</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f t="shared" si="116"/>
        <v>16</v>
      </c>
      <c r="AX209" s="165" t="str">
        <f t="shared" si="117"/>
        <v/>
      </c>
      <c r="AY209" s="193">
        <f t="shared" si="118"/>
        <v>16</v>
      </c>
      <c r="AZ209" s="183" t="str">
        <f t="shared" si="119"/>
        <v/>
      </c>
      <c r="BA209" s="173">
        <f t="shared" si="120"/>
        <v>0.25</v>
      </c>
      <c r="BB209" s="174" t="str">
        <f t="shared" si="121"/>
        <v/>
      </c>
      <c r="BC209" s="186">
        <f t="shared" si="112"/>
        <v>0.25</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644" t="s">
        <v>3542</v>
      </c>
      <c r="E210" s="19" t="s">
        <v>3488</v>
      </c>
      <c r="F210" s="17"/>
      <c r="G210" s="134">
        <v>45278</v>
      </c>
      <c r="H210" s="135">
        <v>45299</v>
      </c>
      <c r="I210" s="143"/>
      <c r="J210" s="80"/>
      <c r="K210" s="147"/>
      <c r="L210" s="30"/>
      <c r="M210" s="395">
        <v>45299</v>
      </c>
      <c r="N210" s="158">
        <f t="shared" si="127"/>
        <v>16</v>
      </c>
      <c r="O210" s="27"/>
      <c r="P210" s="27"/>
      <c r="Q210" s="27"/>
      <c r="R210" s="27" t="s">
        <v>0</v>
      </c>
      <c r="S210" s="27"/>
      <c r="T210" s="30"/>
      <c r="U210" s="31"/>
      <c r="V210" s="32">
        <v>0.25</v>
      </c>
      <c r="W210" s="320"/>
      <c r="X210" s="318"/>
      <c r="Y210" s="160">
        <f t="shared" si="113"/>
        <v>0.25</v>
      </c>
      <c r="Z210" s="159">
        <f t="shared" si="128"/>
        <v>2.5</v>
      </c>
      <c r="AA210" s="328"/>
      <c r="AB210" s="400">
        <f t="shared" si="137"/>
        <v>-30</v>
      </c>
      <c r="AC210" s="371"/>
      <c r="AD210" s="226" t="str">
        <f t="shared" si="114"/>
        <v/>
      </c>
      <c r="AE210" s="368">
        <f t="shared" si="129"/>
        <v>-27.5</v>
      </c>
      <c r="AF210" s="340"/>
      <c r="AG210" s="341"/>
      <c r="AH210" s="339"/>
      <c r="AI210" s="161">
        <f t="shared" si="130"/>
        <v>0</v>
      </c>
      <c r="AJ210" s="162">
        <f t="shared" si="115"/>
        <v>2.5</v>
      </c>
      <c r="AK210" s="163">
        <f t="shared" si="131"/>
        <v>2.5</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f t="shared" si="116"/>
        <v>16</v>
      </c>
      <c r="AX210" s="165" t="str">
        <f t="shared" si="117"/>
        <v/>
      </c>
      <c r="AY210" s="193">
        <f t="shared" si="118"/>
        <v>16</v>
      </c>
      <c r="AZ210" s="183" t="str">
        <f t="shared" si="119"/>
        <v/>
      </c>
      <c r="BA210" s="173">
        <f t="shared" si="120"/>
        <v>0.25</v>
      </c>
      <c r="BB210" s="174" t="str">
        <f t="shared" si="121"/>
        <v/>
      </c>
      <c r="BC210" s="186">
        <f t="shared" ref="BC210:BC273" si="144">IF(OR(K210="x",F210="X",BA210&lt;=0),"",BA210)</f>
        <v>0.25</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645" t="s">
        <v>3543</v>
      </c>
      <c r="E211" s="24" t="s">
        <v>3488</v>
      </c>
      <c r="F211" s="17"/>
      <c r="G211" s="134">
        <v>45278</v>
      </c>
      <c r="H211" s="135">
        <v>45299</v>
      </c>
      <c r="I211" s="141"/>
      <c r="J211" s="25"/>
      <c r="K211" s="145"/>
      <c r="L211" s="28"/>
      <c r="M211" s="395">
        <v>45299</v>
      </c>
      <c r="N211" s="158">
        <f t="shared" si="127"/>
        <v>16</v>
      </c>
      <c r="O211" s="27"/>
      <c r="P211" s="27"/>
      <c r="Q211" s="27"/>
      <c r="R211" s="27" t="s">
        <v>0</v>
      </c>
      <c r="S211" s="27"/>
      <c r="T211" s="27"/>
      <c r="U211" s="28"/>
      <c r="V211" s="32">
        <v>0.25</v>
      </c>
      <c r="W211" s="318"/>
      <c r="X211" s="318"/>
      <c r="Y211" s="160">
        <f t="shared" si="113"/>
        <v>0.25</v>
      </c>
      <c r="Z211" s="159">
        <f t="shared" si="128"/>
        <v>2.5</v>
      </c>
      <c r="AA211" s="327"/>
      <c r="AB211" s="400">
        <f t="shared" si="137"/>
        <v>-30</v>
      </c>
      <c r="AC211" s="371"/>
      <c r="AD211" s="226" t="str">
        <f t="shared" si="114"/>
        <v/>
      </c>
      <c r="AE211" s="368">
        <f t="shared" si="129"/>
        <v>-27.5</v>
      </c>
      <c r="AF211" s="339"/>
      <c r="AG211" s="342"/>
      <c r="AH211" s="339"/>
      <c r="AI211" s="161">
        <f t="shared" si="130"/>
        <v>0</v>
      </c>
      <c r="AJ211" s="162">
        <f t="shared" si="115"/>
        <v>2.5</v>
      </c>
      <c r="AK211" s="163">
        <f t="shared" si="131"/>
        <v>2.5</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f t="shared" si="116"/>
        <v>16</v>
      </c>
      <c r="AX211" s="165" t="str">
        <f t="shared" si="117"/>
        <v/>
      </c>
      <c r="AY211" s="193">
        <f t="shared" si="118"/>
        <v>16</v>
      </c>
      <c r="AZ211" s="183" t="str">
        <f t="shared" si="119"/>
        <v/>
      </c>
      <c r="BA211" s="173">
        <f t="shared" si="120"/>
        <v>0.25</v>
      </c>
      <c r="BB211" s="174" t="str">
        <f t="shared" si="121"/>
        <v/>
      </c>
      <c r="BC211" s="186">
        <f t="shared" si="144"/>
        <v>0.25</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56.25" x14ac:dyDescent="0.3">
      <c r="A212" s="219"/>
      <c r="B212" s="220"/>
      <c r="C212" s="213">
        <v>201</v>
      </c>
      <c r="D212" s="657" t="s">
        <v>3544</v>
      </c>
      <c r="E212" s="35" t="s">
        <v>3552</v>
      </c>
      <c r="F212" s="34"/>
      <c r="G212" s="131">
        <v>45275</v>
      </c>
      <c r="H212" s="136">
        <v>45299</v>
      </c>
      <c r="I212" s="140"/>
      <c r="J212" s="78"/>
      <c r="K212" s="144"/>
      <c r="L212" s="119"/>
      <c r="M212" s="394">
        <v>45299</v>
      </c>
      <c r="N212" s="158">
        <f t="shared" si="127"/>
        <v>17</v>
      </c>
      <c r="O212" s="321" t="s">
        <v>0</v>
      </c>
      <c r="P212" s="315"/>
      <c r="Q212" s="315"/>
      <c r="R212" s="315"/>
      <c r="S212" s="315"/>
      <c r="T212" s="315"/>
      <c r="U212" s="316"/>
      <c r="V212" s="167">
        <v>0.25</v>
      </c>
      <c r="W212" s="313">
        <v>0.25</v>
      </c>
      <c r="X212" s="313"/>
      <c r="Y212" s="160">
        <f t="shared" si="113"/>
        <v>0.5</v>
      </c>
      <c r="Z212" s="159">
        <f t="shared" si="128"/>
        <v>7.5</v>
      </c>
      <c r="AA212" s="326"/>
      <c r="AB212" s="400">
        <f t="shared" si="137"/>
        <v>-30</v>
      </c>
      <c r="AC212" s="370"/>
      <c r="AD212" s="226" t="str">
        <f t="shared" si="114"/>
        <v/>
      </c>
      <c r="AE212" s="368">
        <f t="shared" si="129"/>
        <v>-22.5</v>
      </c>
      <c r="AF212" s="331"/>
      <c r="AG212" s="332"/>
      <c r="AH212" s="331"/>
      <c r="AI212" s="161">
        <f t="shared" si="130"/>
        <v>0</v>
      </c>
      <c r="AJ212" s="162">
        <f t="shared" si="115"/>
        <v>7.5</v>
      </c>
      <c r="AK212" s="163">
        <f t="shared" si="131"/>
        <v>7.5</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f t="shared" si="116"/>
        <v>17</v>
      </c>
      <c r="AX212" s="165" t="str">
        <f t="shared" si="117"/>
        <v/>
      </c>
      <c r="AY212" s="193">
        <f t="shared" si="118"/>
        <v>17</v>
      </c>
      <c r="AZ212" s="183" t="str">
        <f t="shared" si="119"/>
        <v/>
      </c>
      <c r="BA212" s="173">
        <f t="shared" si="120"/>
        <v>0.25</v>
      </c>
      <c r="BB212" s="174" t="str">
        <f t="shared" si="121"/>
        <v/>
      </c>
      <c r="BC212" s="186">
        <f t="shared" si="144"/>
        <v>0.25</v>
      </c>
      <c r="BD212" s="174" t="str">
        <f t="shared" si="122"/>
        <v/>
      </c>
      <c r="BE212" s="201">
        <f t="shared" si="123"/>
        <v>0.25</v>
      </c>
      <c r="BF212" s="174" t="str">
        <f t="shared" si="124"/>
        <v/>
      </c>
      <c r="BG212" s="186">
        <f t="shared" si="125"/>
        <v>0.25</v>
      </c>
      <c r="BH212" s="175" t="str">
        <f t="shared" si="126"/>
        <v/>
      </c>
      <c r="BI212" s="632"/>
      <c r="BQ212" s="57" t="s">
        <v>1764</v>
      </c>
      <c r="BV212" s="57" t="s">
        <v>1765</v>
      </c>
      <c r="BW212" s="57"/>
      <c r="BX212" s="57" t="s">
        <v>1766</v>
      </c>
      <c r="BY212" s="57" t="s">
        <v>1734</v>
      </c>
      <c r="CA212" s="57" t="s">
        <v>1767</v>
      </c>
      <c r="CC212" s="57" t="s">
        <v>1768</v>
      </c>
    </row>
    <row r="213" spans="1:140" ht="20.25" customHeight="1" x14ac:dyDescent="0.3">
      <c r="A213" s="219"/>
      <c r="B213" s="220"/>
      <c r="C213" s="213">
        <v>202</v>
      </c>
      <c r="D213" s="657" t="s">
        <v>3545</v>
      </c>
      <c r="E213" s="33" t="s">
        <v>3552</v>
      </c>
      <c r="F213" s="34"/>
      <c r="G213" s="131">
        <v>45275</v>
      </c>
      <c r="H213" s="133">
        <v>45295</v>
      </c>
      <c r="I213" s="140"/>
      <c r="J213" s="78"/>
      <c r="K213" s="144"/>
      <c r="L213" s="119"/>
      <c r="M213" s="394">
        <v>45295</v>
      </c>
      <c r="N213" s="158">
        <f t="shared" si="127"/>
        <v>15</v>
      </c>
      <c r="O213" s="315" t="s">
        <v>0</v>
      </c>
      <c r="P213" s="315"/>
      <c r="Q213" s="315"/>
      <c r="R213" s="315"/>
      <c r="S213" s="315"/>
      <c r="T213" s="316"/>
      <c r="U213" s="317"/>
      <c r="V213" s="167">
        <v>0.25</v>
      </c>
      <c r="W213" s="313">
        <v>0.25</v>
      </c>
      <c r="X213" s="313"/>
      <c r="Y213" s="160">
        <f t="shared" si="113"/>
        <v>0.5</v>
      </c>
      <c r="Z213" s="159">
        <f t="shared" si="128"/>
        <v>7.5</v>
      </c>
      <c r="AA213" s="326"/>
      <c r="AB213" s="400">
        <f t="shared" si="137"/>
        <v>-30</v>
      </c>
      <c r="AC213" s="370"/>
      <c r="AD213" s="226" t="str">
        <f t="shared" si="114"/>
        <v/>
      </c>
      <c r="AE213" s="368">
        <f t="shared" si="129"/>
        <v>-22.5</v>
      </c>
      <c r="AF213" s="331"/>
      <c r="AG213" s="333"/>
      <c r="AH213" s="334"/>
      <c r="AI213" s="161">
        <f t="shared" si="130"/>
        <v>0</v>
      </c>
      <c r="AJ213" s="162">
        <f t="shared" si="115"/>
        <v>7.5</v>
      </c>
      <c r="AK213" s="163">
        <f t="shared" si="131"/>
        <v>7.5</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f t="shared" si="116"/>
        <v>15</v>
      </c>
      <c r="AX213" s="165" t="str">
        <f t="shared" si="117"/>
        <v/>
      </c>
      <c r="AY213" s="193">
        <f t="shared" si="118"/>
        <v>15</v>
      </c>
      <c r="AZ213" s="183" t="str">
        <f t="shared" si="119"/>
        <v/>
      </c>
      <c r="BA213" s="173">
        <f t="shared" si="120"/>
        <v>0.25</v>
      </c>
      <c r="BB213" s="174" t="str">
        <f t="shared" si="121"/>
        <v/>
      </c>
      <c r="BC213" s="186">
        <f t="shared" si="144"/>
        <v>0.25</v>
      </c>
      <c r="BD213" s="174" t="str">
        <f t="shared" si="122"/>
        <v/>
      </c>
      <c r="BE213" s="201">
        <f t="shared" si="123"/>
        <v>0.25</v>
      </c>
      <c r="BF213" s="174" t="str">
        <f t="shared" si="124"/>
        <v/>
      </c>
      <c r="BG213" s="186">
        <f t="shared" si="125"/>
        <v>0.25</v>
      </c>
      <c r="BH213" s="175" t="str">
        <f t="shared" si="126"/>
        <v/>
      </c>
      <c r="BI213" s="632"/>
      <c r="BQ213" s="57" t="s">
        <v>1769</v>
      </c>
      <c r="BV213" s="57" t="s">
        <v>1770</v>
      </c>
      <c r="BW213" s="57"/>
      <c r="BY213" s="57" t="s">
        <v>1771</v>
      </c>
      <c r="CA213" s="57" t="s">
        <v>1772</v>
      </c>
      <c r="CC213" s="57" t="s">
        <v>1773</v>
      </c>
    </row>
    <row r="214" spans="1:140" ht="37.5" x14ac:dyDescent="0.3">
      <c r="A214" s="219"/>
      <c r="B214" s="220"/>
      <c r="C214" s="213">
        <v>203</v>
      </c>
      <c r="D214" s="652" t="s">
        <v>3546</v>
      </c>
      <c r="E214" s="33" t="s">
        <v>3487</v>
      </c>
      <c r="F214" s="34"/>
      <c r="G214" s="134">
        <v>45275</v>
      </c>
      <c r="H214" s="135">
        <v>45299</v>
      </c>
      <c r="I214" s="141"/>
      <c r="J214" s="25"/>
      <c r="K214" s="145"/>
      <c r="L214" s="28"/>
      <c r="M214" s="395">
        <v>45299</v>
      </c>
      <c r="N214" s="158">
        <f t="shared" si="127"/>
        <v>17</v>
      </c>
      <c r="O214" s="315"/>
      <c r="P214" s="315"/>
      <c r="Q214" s="315"/>
      <c r="R214" s="315" t="s">
        <v>0</v>
      </c>
      <c r="S214" s="315"/>
      <c r="T214" s="316"/>
      <c r="U214" s="317"/>
      <c r="V214" s="167">
        <v>0.25</v>
      </c>
      <c r="W214" s="313"/>
      <c r="X214" s="313"/>
      <c r="Y214" s="160">
        <f t="shared" si="113"/>
        <v>0.25</v>
      </c>
      <c r="Z214" s="159">
        <f t="shared" si="128"/>
        <v>2.5</v>
      </c>
      <c r="AA214" s="326"/>
      <c r="AB214" s="400">
        <f t="shared" si="137"/>
        <v>-30</v>
      </c>
      <c r="AC214" s="370"/>
      <c r="AD214" s="226" t="str">
        <f t="shared" si="114"/>
        <v/>
      </c>
      <c r="AE214" s="368">
        <f t="shared" si="129"/>
        <v>-27.5</v>
      </c>
      <c r="AF214" s="331"/>
      <c r="AG214" s="333"/>
      <c r="AH214" s="334"/>
      <c r="AI214" s="161">
        <f t="shared" si="130"/>
        <v>0</v>
      </c>
      <c r="AJ214" s="162">
        <f t="shared" si="115"/>
        <v>2.5</v>
      </c>
      <c r="AK214" s="163">
        <f t="shared" si="131"/>
        <v>2.5</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f t="shared" si="116"/>
        <v>17</v>
      </c>
      <c r="AX214" s="165" t="str">
        <f t="shared" si="117"/>
        <v/>
      </c>
      <c r="AY214" s="193">
        <f t="shared" si="118"/>
        <v>17</v>
      </c>
      <c r="AZ214" s="183" t="str">
        <f t="shared" si="119"/>
        <v/>
      </c>
      <c r="BA214" s="173">
        <f t="shared" si="120"/>
        <v>0.25</v>
      </c>
      <c r="BB214" s="174" t="str">
        <f t="shared" si="121"/>
        <v/>
      </c>
      <c r="BC214" s="186">
        <f t="shared" si="144"/>
        <v>0.25</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37.5" x14ac:dyDescent="0.3">
      <c r="A215" s="219"/>
      <c r="B215" s="220"/>
      <c r="C215" s="213">
        <v>204</v>
      </c>
      <c r="D215" s="653" t="s">
        <v>3546</v>
      </c>
      <c r="E215" s="33" t="s">
        <v>3549</v>
      </c>
      <c r="F215" s="34"/>
      <c r="G215" s="134">
        <v>45275</v>
      </c>
      <c r="H215" s="135">
        <v>45299</v>
      </c>
      <c r="I215" s="141"/>
      <c r="J215" s="25"/>
      <c r="K215" s="145"/>
      <c r="L215" s="28"/>
      <c r="M215" s="395">
        <v>45299</v>
      </c>
      <c r="N215" s="158">
        <f t="shared" si="127"/>
        <v>17</v>
      </c>
      <c r="O215" s="315"/>
      <c r="P215" s="315"/>
      <c r="Q215" s="315"/>
      <c r="R215" s="315" t="s">
        <v>0</v>
      </c>
      <c r="S215" s="315"/>
      <c r="T215" s="316"/>
      <c r="U215" s="317"/>
      <c r="V215" s="167">
        <v>0.25</v>
      </c>
      <c r="W215" s="313"/>
      <c r="X215" s="313"/>
      <c r="Y215" s="160">
        <f t="shared" si="113"/>
        <v>0.25</v>
      </c>
      <c r="Z215" s="159">
        <f t="shared" si="128"/>
        <v>2.5</v>
      </c>
      <c r="AA215" s="326"/>
      <c r="AB215" s="400">
        <f t="shared" si="137"/>
        <v>-30</v>
      </c>
      <c r="AC215" s="370"/>
      <c r="AD215" s="226" t="str">
        <f t="shared" si="114"/>
        <v/>
      </c>
      <c r="AE215" s="368">
        <f t="shared" si="129"/>
        <v>-27.5</v>
      </c>
      <c r="AF215" s="331"/>
      <c r="AG215" s="333"/>
      <c r="AH215" s="334"/>
      <c r="AI215" s="161">
        <f t="shared" si="130"/>
        <v>0</v>
      </c>
      <c r="AJ215" s="162">
        <f t="shared" si="115"/>
        <v>2.5</v>
      </c>
      <c r="AK215" s="163">
        <f t="shared" si="131"/>
        <v>2.5</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f t="shared" si="116"/>
        <v>17</v>
      </c>
      <c r="AX215" s="165" t="str">
        <f t="shared" si="117"/>
        <v/>
      </c>
      <c r="AY215" s="193">
        <f t="shared" si="118"/>
        <v>17</v>
      </c>
      <c r="AZ215" s="183" t="str">
        <f t="shared" si="119"/>
        <v/>
      </c>
      <c r="BA215" s="173">
        <f t="shared" si="120"/>
        <v>0.25</v>
      </c>
      <c r="BB215" s="174" t="str">
        <f t="shared" si="121"/>
        <v/>
      </c>
      <c r="BC215" s="186">
        <f t="shared" si="144"/>
        <v>0.25</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37.5" x14ac:dyDescent="0.3">
      <c r="A216" s="221"/>
      <c r="B216" s="222"/>
      <c r="C216" s="214">
        <v>205</v>
      </c>
      <c r="D216" s="654" t="s">
        <v>3546</v>
      </c>
      <c r="E216" s="16" t="s">
        <v>3488</v>
      </c>
      <c r="F216" s="17"/>
      <c r="G216" s="134">
        <v>45275</v>
      </c>
      <c r="H216" s="135">
        <v>45299</v>
      </c>
      <c r="I216" s="141"/>
      <c r="J216" s="25"/>
      <c r="K216" s="145"/>
      <c r="L216" s="28"/>
      <c r="M216" s="395">
        <v>45299</v>
      </c>
      <c r="N216" s="158">
        <f t="shared" si="127"/>
        <v>17</v>
      </c>
      <c r="O216" s="27"/>
      <c r="P216" s="27"/>
      <c r="Q216" s="27"/>
      <c r="R216" s="27" t="s">
        <v>0</v>
      </c>
      <c r="S216" s="27"/>
      <c r="T216" s="28"/>
      <c r="U216" s="29"/>
      <c r="V216" s="167">
        <v>0.25</v>
      </c>
      <c r="W216" s="313"/>
      <c r="X216" s="313"/>
      <c r="Y216" s="160">
        <f t="shared" si="113"/>
        <v>0.25</v>
      </c>
      <c r="Z216" s="159">
        <f t="shared" si="128"/>
        <v>2.5</v>
      </c>
      <c r="AA216" s="327"/>
      <c r="AB216" s="400">
        <f t="shared" si="137"/>
        <v>-30</v>
      </c>
      <c r="AC216" s="371"/>
      <c r="AD216" s="226" t="str">
        <f t="shared" si="114"/>
        <v/>
      </c>
      <c r="AE216" s="368">
        <f t="shared" si="129"/>
        <v>-27.5</v>
      </c>
      <c r="AF216" s="339"/>
      <c r="AG216" s="338"/>
      <c r="AH216" s="336"/>
      <c r="AI216" s="161">
        <f t="shared" si="130"/>
        <v>0</v>
      </c>
      <c r="AJ216" s="162">
        <f t="shared" si="115"/>
        <v>2.5</v>
      </c>
      <c r="AK216" s="163">
        <f t="shared" si="131"/>
        <v>2.5</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f t="shared" si="116"/>
        <v>17</v>
      </c>
      <c r="AX216" s="165" t="str">
        <f t="shared" si="117"/>
        <v/>
      </c>
      <c r="AY216" s="193">
        <f t="shared" si="118"/>
        <v>17</v>
      </c>
      <c r="AZ216" s="183" t="str">
        <f t="shared" si="119"/>
        <v/>
      </c>
      <c r="BA216" s="173">
        <f t="shared" si="120"/>
        <v>0.25</v>
      </c>
      <c r="BB216" s="174" t="str">
        <f t="shared" si="121"/>
        <v/>
      </c>
      <c r="BC216" s="186">
        <f t="shared" si="144"/>
        <v>0.25</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75" x14ac:dyDescent="0.3">
      <c r="A217" s="221"/>
      <c r="B217" s="222"/>
      <c r="C217" s="213">
        <v>206</v>
      </c>
      <c r="D217" s="641" t="s">
        <v>3547</v>
      </c>
      <c r="E217" s="16" t="s">
        <v>3549</v>
      </c>
      <c r="F217" s="17"/>
      <c r="G217" s="134">
        <v>45279</v>
      </c>
      <c r="H217" s="135"/>
      <c r="I217" s="141"/>
      <c r="J217" s="25"/>
      <c r="K217" s="145"/>
      <c r="L217" s="28"/>
      <c r="M217" s="395">
        <v>45295</v>
      </c>
      <c r="N217" s="158">
        <f t="shared" si="127"/>
        <v>13</v>
      </c>
      <c r="O217" s="27" t="s">
        <v>0</v>
      </c>
      <c r="P217" s="27"/>
      <c r="Q217" s="27"/>
      <c r="R217" s="27"/>
      <c r="S217" s="27"/>
      <c r="T217" s="28"/>
      <c r="U217" s="29"/>
      <c r="V217" s="32">
        <v>0.25</v>
      </c>
      <c r="W217" s="318">
        <v>0.25</v>
      </c>
      <c r="X217" s="319"/>
      <c r="Y217" s="160">
        <f t="shared" si="113"/>
        <v>0.5</v>
      </c>
      <c r="Z217" s="159">
        <f t="shared" si="128"/>
        <v>7.5</v>
      </c>
      <c r="AA217" s="327"/>
      <c r="AB217" s="400">
        <f t="shared" si="137"/>
        <v>-30</v>
      </c>
      <c r="AC217" s="371"/>
      <c r="AD217" s="226" t="str">
        <f t="shared" si="114"/>
        <v/>
      </c>
      <c r="AE217" s="368">
        <f t="shared" si="129"/>
        <v>-22.5</v>
      </c>
      <c r="AF217" s="339"/>
      <c r="AG217" s="338"/>
      <c r="AH217" s="336"/>
      <c r="AI217" s="161">
        <f t="shared" si="130"/>
        <v>0</v>
      </c>
      <c r="AJ217" s="162">
        <f t="shared" si="115"/>
        <v>7.5</v>
      </c>
      <c r="AK217" s="163">
        <f t="shared" si="131"/>
        <v>7.5</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f t="shared" si="116"/>
        <v>13</v>
      </c>
      <c r="AX217" s="165" t="str">
        <f t="shared" si="117"/>
        <v/>
      </c>
      <c r="AY217" s="193">
        <f t="shared" si="118"/>
        <v>13</v>
      </c>
      <c r="AZ217" s="183" t="str">
        <f t="shared" si="119"/>
        <v/>
      </c>
      <c r="BA217" s="173">
        <f t="shared" si="120"/>
        <v>0.25</v>
      </c>
      <c r="BB217" s="174" t="str">
        <f t="shared" si="121"/>
        <v/>
      </c>
      <c r="BC217" s="186">
        <f t="shared" si="144"/>
        <v>0.25</v>
      </c>
      <c r="BD217" s="174" t="str">
        <f t="shared" si="122"/>
        <v/>
      </c>
      <c r="BE217" s="201">
        <f t="shared" si="123"/>
        <v>0.25</v>
      </c>
      <c r="BF217" s="174" t="str">
        <f t="shared" si="124"/>
        <v/>
      </c>
      <c r="BG217" s="186">
        <f t="shared" si="125"/>
        <v>0.25</v>
      </c>
      <c r="BH217" s="175" t="str">
        <f t="shared" si="126"/>
        <v/>
      </c>
      <c r="BI217" s="632"/>
      <c r="BQ217" s="57" t="s">
        <v>1787</v>
      </c>
      <c r="BV217" s="57" t="s">
        <v>1788</v>
      </c>
      <c r="BW217" s="57"/>
      <c r="BY217" s="57" t="s">
        <v>1789</v>
      </c>
      <c r="CA217" s="57" t="s">
        <v>1790</v>
      </c>
      <c r="CC217" s="57" t="s">
        <v>1791</v>
      </c>
    </row>
    <row r="218" spans="1:140" ht="42.75" customHeight="1" x14ac:dyDescent="0.3">
      <c r="A218" s="221"/>
      <c r="B218" s="222"/>
      <c r="C218" s="214">
        <v>207</v>
      </c>
      <c r="D218" s="638" t="s">
        <v>3548</v>
      </c>
      <c r="E218" s="16" t="s">
        <v>3552</v>
      </c>
      <c r="F218" s="17"/>
      <c r="G218" s="134">
        <v>45279</v>
      </c>
      <c r="H218" s="135">
        <v>45280</v>
      </c>
      <c r="I218" s="141" t="s">
        <v>0</v>
      </c>
      <c r="J218" s="25"/>
      <c r="K218" s="145"/>
      <c r="L218" s="28"/>
      <c r="M218" s="395">
        <v>45280</v>
      </c>
      <c r="N218" s="158">
        <f t="shared" si="127"/>
        <v>2</v>
      </c>
      <c r="O218" s="27"/>
      <c r="P218" s="27"/>
      <c r="Q218" s="27"/>
      <c r="R218" s="27" t="s">
        <v>0</v>
      </c>
      <c r="S218" s="27"/>
      <c r="T218" s="28"/>
      <c r="U218" s="29"/>
      <c r="V218" s="32">
        <v>0.25</v>
      </c>
      <c r="W218" s="318"/>
      <c r="X218" s="319"/>
      <c r="Y218" s="160">
        <f t="shared" si="113"/>
        <v>0.25</v>
      </c>
      <c r="Z218" s="159">
        <f t="shared" si="128"/>
        <v>2.5</v>
      </c>
      <c r="AA218" s="327"/>
      <c r="AB218" s="400">
        <f t="shared" si="137"/>
        <v>-30</v>
      </c>
      <c r="AC218" s="371"/>
      <c r="AD218" s="226" t="str">
        <f t="shared" si="114"/>
        <v/>
      </c>
      <c r="AE218" s="368">
        <f t="shared" si="129"/>
        <v>-27.5</v>
      </c>
      <c r="AF218" s="339"/>
      <c r="AG218" s="338"/>
      <c r="AH218" s="336"/>
      <c r="AI218" s="161">
        <f t="shared" si="130"/>
        <v>0</v>
      </c>
      <c r="AJ218" s="162">
        <f t="shared" si="115"/>
        <v>2.5</v>
      </c>
      <c r="AK218" s="163">
        <f t="shared" si="131"/>
        <v>2.5</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f t="shared" si="116"/>
        <v>2</v>
      </c>
      <c r="AX218" s="165" t="str">
        <f t="shared" si="117"/>
        <v/>
      </c>
      <c r="AY218" s="193">
        <f t="shared" si="118"/>
        <v>2</v>
      </c>
      <c r="AZ218" s="183" t="str">
        <f t="shared" si="119"/>
        <v/>
      </c>
      <c r="BA218" s="173">
        <f t="shared" si="120"/>
        <v>0.25</v>
      </c>
      <c r="BB218" s="174" t="str">
        <f t="shared" si="121"/>
        <v/>
      </c>
      <c r="BC218" s="186">
        <f t="shared" si="144"/>
        <v>0.25</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41.25" customHeight="1" x14ac:dyDescent="0.3">
      <c r="A219" s="221"/>
      <c r="B219" s="222"/>
      <c r="C219" s="214">
        <v>208</v>
      </c>
      <c r="D219" s="641" t="s">
        <v>3548</v>
      </c>
      <c r="E219" s="18" t="s">
        <v>3549</v>
      </c>
      <c r="F219" s="17"/>
      <c r="G219" s="134">
        <v>45279</v>
      </c>
      <c r="H219" s="135">
        <v>45299</v>
      </c>
      <c r="I219" s="141"/>
      <c r="J219" s="25"/>
      <c r="K219" s="145"/>
      <c r="L219" s="28"/>
      <c r="M219" s="395">
        <v>45299</v>
      </c>
      <c r="N219" s="158">
        <f t="shared" si="127"/>
        <v>15</v>
      </c>
      <c r="O219" s="27"/>
      <c r="P219" s="27"/>
      <c r="Q219" s="27"/>
      <c r="R219" s="27" t="s">
        <v>0</v>
      </c>
      <c r="S219" s="27"/>
      <c r="T219" s="28"/>
      <c r="U219" s="29"/>
      <c r="V219" s="32">
        <v>0.25</v>
      </c>
      <c r="W219" s="318"/>
      <c r="X219" s="319"/>
      <c r="Y219" s="160">
        <f t="shared" si="113"/>
        <v>0.25</v>
      </c>
      <c r="Z219" s="159">
        <f t="shared" si="128"/>
        <v>2.5</v>
      </c>
      <c r="AA219" s="327"/>
      <c r="AB219" s="400">
        <f t="shared" si="137"/>
        <v>-30</v>
      </c>
      <c r="AC219" s="371"/>
      <c r="AD219" s="226" t="str">
        <f t="shared" si="114"/>
        <v/>
      </c>
      <c r="AE219" s="368">
        <f t="shared" si="129"/>
        <v>-27.5</v>
      </c>
      <c r="AF219" s="339"/>
      <c r="AG219" s="338"/>
      <c r="AH219" s="336"/>
      <c r="AI219" s="161">
        <f t="shared" si="130"/>
        <v>0</v>
      </c>
      <c r="AJ219" s="162">
        <f t="shared" si="115"/>
        <v>2.5</v>
      </c>
      <c r="AK219" s="163">
        <f t="shared" si="131"/>
        <v>2.5</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f t="shared" si="116"/>
        <v>15</v>
      </c>
      <c r="AX219" s="165" t="str">
        <f t="shared" si="117"/>
        <v/>
      </c>
      <c r="AY219" s="193">
        <f t="shared" si="118"/>
        <v>15</v>
      </c>
      <c r="AZ219" s="183" t="str">
        <f t="shared" si="119"/>
        <v/>
      </c>
      <c r="BA219" s="173">
        <f t="shared" si="120"/>
        <v>0.25</v>
      </c>
      <c r="BB219" s="174" t="str">
        <f t="shared" si="121"/>
        <v/>
      </c>
      <c r="BC219" s="186">
        <f t="shared" si="144"/>
        <v>0.25</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41.25" customHeight="1" x14ac:dyDescent="0.3">
      <c r="A220" s="221"/>
      <c r="B220" s="222"/>
      <c r="C220" s="213">
        <v>209</v>
      </c>
      <c r="D220" s="644" t="s">
        <v>3548</v>
      </c>
      <c r="E220" s="16" t="s">
        <v>3488</v>
      </c>
      <c r="F220" s="17"/>
      <c r="G220" s="134">
        <v>45279</v>
      </c>
      <c r="H220" s="135">
        <v>45280</v>
      </c>
      <c r="I220" s="141" t="s">
        <v>0</v>
      </c>
      <c r="J220" s="25"/>
      <c r="K220" s="145"/>
      <c r="L220" s="28"/>
      <c r="M220" s="395">
        <v>45280</v>
      </c>
      <c r="N220" s="158">
        <f t="shared" si="127"/>
        <v>2</v>
      </c>
      <c r="O220" s="27"/>
      <c r="P220" s="27"/>
      <c r="Q220" s="27"/>
      <c r="R220" s="27" t="s">
        <v>0</v>
      </c>
      <c r="S220" s="27"/>
      <c r="T220" s="28"/>
      <c r="U220" s="29"/>
      <c r="V220" s="32">
        <v>0.25</v>
      </c>
      <c r="W220" s="318"/>
      <c r="X220" s="319"/>
      <c r="Y220" s="160">
        <f t="shared" si="113"/>
        <v>0.25</v>
      </c>
      <c r="Z220" s="159">
        <f t="shared" si="128"/>
        <v>2.5</v>
      </c>
      <c r="AA220" s="327"/>
      <c r="AB220" s="400">
        <f t="shared" si="137"/>
        <v>-30</v>
      </c>
      <c r="AC220" s="371"/>
      <c r="AD220" s="226" t="str">
        <f t="shared" si="114"/>
        <v/>
      </c>
      <c r="AE220" s="368">
        <f t="shared" si="129"/>
        <v>-27.5</v>
      </c>
      <c r="AF220" s="339"/>
      <c r="AG220" s="338"/>
      <c r="AH220" s="336"/>
      <c r="AI220" s="161">
        <f t="shared" si="130"/>
        <v>0</v>
      </c>
      <c r="AJ220" s="162">
        <f t="shared" si="115"/>
        <v>2.5</v>
      </c>
      <c r="AK220" s="163">
        <f t="shared" si="131"/>
        <v>2.5</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f t="shared" si="116"/>
        <v>2</v>
      </c>
      <c r="AX220" s="165" t="str">
        <f t="shared" si="117"/>
        <v/>
      </c>
      <c r="AY220" s="193">
        <f t="shared" si="118"/>
        <v>2</v>
      </c>
      <c r="AZ220" s="183" t="str">
        <f t="shared" si="119"/>
        <v/>
      </c>
      <c r="BA220" s="173">
        <f t="shared" si="120"/>
        <v>0.25</v>
      </c>
      <c r="BB220" s="174" t="str">
        <f t="shared" si="121"/>
        <v/>
      </c>
      <c r="BC220" s="186">
        <f t="shared" si="144"/>
        <v>0.25</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93.75" x14ac:dyDescent="0.3">
      <c r="A221" s="221"/>
      <c r="B221" s="222"/>
      <c r="C221" s="214">
        <v>210</v>
      </c>
      <c r="D221" s="638" t="s">
        <v>3577</v>
      </c>
      <c r="E221" s="16" t="s">
        <v>3552</v>
      </c>
      <c r="F221" s="17"/>
      <c r="G221" s="134">
        <v>45281</v>
      </c>
      <c r="H221" s="137">
        <v>45299</v>
      </c>
      <c r="I221" s="143" t="s">
        <v>0</v>
      </c>
      <c r="J221" s="80"/>
      <c r="K221" s="147"/>
      <c r="L221" s="30"/>
      <c r="M221" s="395">
        <v>45299</v>
      </c>
      <c r="N221" s="158">
        <f t="shared" si="127"/>
        <v>13</v>
      </c>
      <c r="O221" s="27" t="s">
        <v>0</v>
      </c>
      <c r="P221" s="27"/>
      <c r="Q221" s="27"/>
      <c r="R221" s="27"/>
      <c r="S221" s="27"/>
      <c r="T221" s="28"/>
      <c r="U221" s="29"/>
      <c r="V221" s="32">
        <v>0.25</v>
      </c>
      <c r="W221" s="318">
        <v>0.25</v>
      </c>
      <c r="X221" s="319"/>
      <c r="Y221" s="160">
        <f t="shared" si="113"/>
        <v>0.5</v>
      </c>
      <c r="Z221" s="159">
        <f t="shared" si="128"/>
        <v>7.5</v>
      </c>
      <c r="AA221" s="327"/>
      <c r="AB221" s="400">
        <f t="shared" si="137"/>
        <v>-30</v>
      </c>
      <c r="AC221" s="371"/>
      <c r="AD221" s="226" t="str">
        <f t="shared" si="114"/>
        <v/>
      </c>
      <c r="AE221" s="368">
        <f t="shared" si="129"/>
        <v>-22.5</v>
      </c>
      <c r="AF221" s="339"/>
      <c r="AG221" s="338"/>
      <c r="AH221" s="336"/>
      <c r="AI221" s="161">
        <f t="shared" si="130"/>
        <v>0</v>
      </c>
      <c r="AJ221" s="162">
        <f t="shared" si="115"/>
        <v>7.5</v>
      </c>
      <c r="AK221" s="163">
        <f t="shared" si="131"/>
        <v>7.5</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f t="shared" si="116"/>
        <v>13</v>
      </c>
      <c r="AX221" s="165" t="str">
        <f t="shared" si="117"/>
        <v/>
      </c>
      <c r="AY221" s="193">
        <f t="shared" si="118"/>
        <v>13</v>
      </c>
      <c r="AZ221" s="183" t="str">
        <f t="shared" si="119"/>
        <v/>
      </c>
      <c r="BA221" s="173">
        <f t="shared" si="120"/>
        <v>0.25</v>
      </c>
      <c r="BB221" s="174" t="str">
        <f t="shared" si="121"/>
        <v/>
      </c>
      <c r="BC221" s="186">
        <f t="shared" si="144"/>
        <v>0.25</v>
      </c>
      <c r="BD221" s="174" t="str">
        <f t="shared" si="122"/>
        <v/>
      </c>
      <c r="BE221" s="201">
        <f t="shared" si="123"/>
        <v>0.25</v>
      </c>
      <c r="BF221" s="174" t="str">
        <f t="shared" si="124"/>
        <v/>
      </c>
      <c r="BG221" s="186">
        <f t="shared" si="125"/>
        <v>0.25</v>
      </c>
      <c r="BH221" s="175" t="str">
        <f t="shared" si="126"/>
        <v/>
      </c>
      <c r="BI221" s="632"/>
      <c r="BQ221" s="57" t="s">
        <v>1805</v>
      </c>
      <c r="BV221" s="57" t="s">
        <v>1806</v>
      </c>
      <c r="BW221" s="57"/>
      <c r="BY221" s="57" t="s">
        <v>1807</v>
      </c>
      <c r="CA221" s="57" t="s">
        <v>1808</v>
      </c>
      <c r="CC221" s="57" t="s">
        <v>1809</v>
      </c>
    </row>
    <row r="222" spans="1:140" ht="93.75" x14ac:dyDescent="0.3">
      <c r="A222" s="221"/>
      <c r="B222" s="222"/>
      <c r="C222" s="213">
        <v>211</v>
      </c>
      <c r="D222" s="641" t="s">
        <v>3576</v>
      </c>
      <c r="E222" s="16" t="s">
        <v>3549</v>
      </c>
      <c r="F222" s="17"/>
      <c r="G222" s="134">
        <v>45281</v>
      </c>
      <c r="H222" s="135"/>
      <c r="I222" s="141"/>
      <c r="J222" s="25"/>
      <c r="K222" s="145"/>
      <c r="L222" s="28"/>
      <c r="M222" s="395">
        <v>45295</v>
      </c>
      <c r="N222" s="158">
        <f t="shared" si="127"/>
        <v>11</v>
      </c>
      <c r="O222" s="27" t="s">
        <v>0</v>
      </c>
      <c r="P222" s="27"/>
      <c r="Q222" s="27"/>
      <c r="R222" s="27"/>
      <c r="S222" s="27"/>
      <c r="T222" s="28"/>
      <c r="U222" s="29"/>
      <c r="V222" s="32">
        <v>0.25</v>
      </c>
      <c r="W222" s="318">
        <v>0.25</v>
      </c>
      <c r="X222" s="319"/>
      <c r="Y222" s="160">
        <f t="shared" si="113"/>
        <v>0.5</v>
      </c>
      <c r="Z222" s="159">
        <f t="shared" si="128"/>
        <v>7.5</v>
      </c>
      <c r="AA222" s="327"/>
      <c r="AB222" s="400">
        <f t="shared" si="137"/>
        <v>-30</v>
      </c>
      <c r="AC222" s="371"/>
      <c r="AD222" s="226" t="str">
        <f t="shared" si="114"/>
        <v/>
      </c>
      <c r="AE222" s="368">
        <f t="shared" si="129"/>
        <v>-22.5</v>
      </c>
      <c r="AF222" s="339"/>
      <c r="AG222" s="338"/>
      <c r="AH222" s="336"/>
      <c r="AI222" s="161">
        <f t="shared" si="130"/>
        <v>0</v>
      </c>
      <c r="AJ222" s="162">
        <f t="shared" si="115"/>
        <v>7.5</v>
      </c>
      <c r="AK222" s="163">
        <f t="shared" si="131"/>
        <v>7.5</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f t="shared" si="116"/>
        <v>11</v>
      </c>
      <c r="AX222" s="165" t="str">
        <f t="shared" si="117"/>
        <v/>
      </c>
      <c r="AY222" s="193">
        <f t="shared" si="118"/>
        <v>11</v>
      </c>
      <c r="AZ222" s="183" t="str">
        <f t="shared" si="119"/>
        <v/>
      </c>
      <c r="BA222" s="173">
        <f t="shared" si="120"/>
        <v>0.25</v>
      </c>
      <c r="BB222" s="174" t="str">
        <f t="shared" si="121"/>
        <v/>
      </c>
      <c r="BC222" s="186">
        <f t="shared" si="144"/>
        <v>0.25</v>
      </c>
      <c r="BD222" s="174" t="str">
        <f t="shared" si="122"/>
        <v/>
      </c>
      <c r="BE222" s="201">
        <f t="shared" si="123"/>
        <v>0.25</v>
      </c>
      <c r="BF222" s="174" t="str">
        <f t="shared" si="124"/>
        <v/>
      </c>
      <c r="BG222" s="186">
        <f t="shared" si="125"/>
        <v>0.25</v>
      </c>
      <c r="BH222" s="175" t="str">
        <f t="shared" si="126"/>
        <v/>
      </c>
      <c r="BI222" s="632"/>
      <c r="BQ222" s="57" t="s">
        <v>1810</v>
      </c>
      <c r="BV222" s="57" t="s">
        <v>1811</v>
      </c>
      <c r="BW222" s="57"/>
      <c r="BY222" s="57" t="s">
        <v>1724</v>
      </c>
      <c r="CA222" s="57" t="s">
        <v>1812</v>
      </c>
      <c r="CC222" s="57" t="s">
        <v>1813</v>
      </c>
    </row>
    <row r="223" spans="1:140" ht="93.75" x14ac:dyDescent="0.3">
      <c r="A223" s="221"/>
      <c r="B223" s="222"/>
      <c r="C223" s="214">
        <v>212</v>
      </c>
      <c r="D223" s="644" t="s">
        <v>3556</v>
      </c>
      <c r="E223" s="18" t="s">
        <v>3488</v>
      </c>
      <c r="F223" s="17"/>
      <c r="G223" s="134">
        <v>45281</v>
      </c>
      <c r="H223" s="135">
        <v>45299</v>
      </c>
      <c r="I223" s="141" t="s">
        <v>0</v>
      </c>
      <c r="J223" s="25"/>
      <c r="K223" s="145"/>
      <c r="L223" s="28"/>
      <c r="M223" s="395">
        <v>45299</v>
      </c>
      <c r="N223" s="158">
        <f t="shared" si="127"/>
        <v>13</v>
      </c>
      <c r="O223" s="27"/>
      <c r="P223" s="27"/>
      <c r="Q223" s="27"/>
      <c r="R223" s="27" t="s">
        <v>0</v>
      </c>
      <c r="S223" s="27"/>
      <c r="T223" s="28"/>
      <c r="U223" s="29"/>
      <c r="V223" s="32">
        <v>0.25</v>
      </c>
      <c r="W223" s="318"/>
      <c r="X223" s="319"/>
      <c r="Y223" s="160">
        <f t="shared" si="113"/>
        <v>0.25</v>
      </c>
      <c r="Z223" s="159">
        <f t="shared" si="128"/>
        <v>2.5</v>
      </c>
      <c r="AA223" s="327"/>
      <c r="AB223" s="400">
        <f t="shared" si="137"/>
        <v>-30</v>
      </c>
      <c r="AC223" s="371"/>
      <c r="AD223" s="226" t="str">
        <f t="shared" si="114"/>
        <v/>
      </c>
      <c r="AE223" s="368">
        <f t="shared" si="129"/>
        <v>-27.5</v>
      </c>
      <c r="AF223" s="339"/>
      <c r="AG223" s="338"/>
      <c r="AH223" s="336"/>
      <c r="AI223" s="161">
        <f t="shared" si="130"/>
        <v>0</v>
      </c>
      <c r="AJ223" s="162">
        <f t="shared" si="115"/>
        <v>2.5</v>
      </c>
      <c r="AK223" s="163">
        <f t="shared" si="131"/>
        <v>2.5</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f t="shared" si="116"/>
        <v>13</v>
      </c>
      <c r="AX223" s="165" t="str">
        <f t="shared" si="117"/>
        <v/>
      </c>
      <c r="AY223" s="193">
        <f t="shared" si="118"/>
        <v>13</v>
      </c>
      <c r="AZ223" s="183" t="str">
        <f t="shared" si="119"/>
        <v/>
      </c>
      <c r="BA223" s="173">
        <f t="shared" si="120"/>
        <v>0.25</v>
      </c>
      <c r="BB223" s="174" t="str">
        <f t="shared" si="121"/>
        <v/>
      </c>
      <c r="BC223" s="186">
        <f t="shared" si="144"/>
        <v>0.25</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75" x14ac:dyDescent="0.3">
      <c r="A224" s="221"/>
      <c r="B224" s="222"/>
      <c r="C224" s="214">
        <v>213</v>
      </c>
      <c r="D224" s="658" t="s">
        <v>3553</v>
      </c>
      <c r="E224" s="16" t="s">
        <v>3552</v>
      </c>
      <c r="F224" s="17"/>
      <c r="G224" s="134">
        <v>45282</v>
      </c>
      <c r="H224" s="135">
        <v>45299</v>
      </c>
      <c r="I224" s="141" t="s">
        <v>0</v>
      </c>
      <c r="J224" s="25"/>
      <c r="K224" s="145"/>
      <c r="L224" s="28"/>
      <c r="M224" s="395">
        <v>45299</v>
      </c>
      <c r="N224" s="158">
        <f t="shared" si="127"/>
        <v>12</v>
      </c>
      <c r="O224" s="27" t="s">
        <v>0</v>
      </c>
      <c r="P224" s="27"/>
      <c r="Q224" s="27"/>
      <c r="R224" s="27"/>
      <c r="S224" s="27"/>
      <c r="T224" s="28"/>
      <c r="U224" s="29"/>
      <c r="V224" s="32">
        <v>0.25</v>
      </c>
      <c r="W224" s="318">
        <v>0.25</v>
      </c>
      <c r="X224" s="319"/>
      <c r="Y224" s="160">
        <f t="shared" si="113"/>
        <v>0.5</v>
      </c>
      <c r="Z224" s="159">
        <f t="shared" si="128"/>
        <v>7.5</v>
      </c>
      <c r="AA224" s="327"/>
      <c r="AB224" s="400">
        <f t="shared" si="137"/>
        <v>-30</v>
      </c>
      <c r="AC224" s="371"/>
      <c r="AD224" s="226" t="str">
        <f t="shared" si="114"/>
        <v/>
      </c>
      <c r="AE224" s="368">
        <f t="shared" si="129"/>
        <v>-22.5</v>
      </c>
      <c r="AF224" s="339"/>
      <c r="AG224" s="338"/>
      <c r="AH224" s="336"/>
      <c r="AI224" s="161">
        <f t="shared" si="130"/>
        <v>0</v>
      </c>
      <c r="AJ224" s="162">
        <f t="shared" si="115"/>
        <v>7.5</v>
      </c>
      <c r="AK224" s="163">
        <f t="shared" si="131"/>
        <v>7.5</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f t="shared" si="116"/>
        <v>12</v>
      </c>
      <c r="AX224" s="165" t="str">
        <f t="shared" si="117"/>
        <v/>
      </c>
      <c r="AY224" s="193">
        <f t="shared" si="118"/>
        <v>12</v>
      </c>
      <c r="AZ224" s="183" t="str">
        <f t="shared" si="119"/>
        <v/>
      </c>
      <c r="BA224" s="173">
        <f t="shared" si="120"/>
        <v>0.25</v>
      </c>
      <c r="BB224" s="174" t="str">
        <f t="shared" si="121"/>
        <v/>
      </c>
      <c r="BC224" s="186">
        <f t="shared" si="144"/>
        <v>0.25</v>
      </c>
      <c r="BD224" s="174" t="str">
        <f t="shared" si="122"/>
        <v/>
      </c>
      <c r="BE224" s="201">
        <f t="shared" si="123"/>
        <v>0.25</v>
      </c>
      <c r="BF224" s="174" t="str">
        <f t="shared" si="124"/>
        <v/>
      </c>
      <c r="BG224" s="186">
        <f t="shared" si="125"/>
        <v>0.25</v>
      </c>
      <c r="BH224" s="175" t="str">
        <f t="shared" si="126"/>
        <v/>
      </c>
      <c r="BI224" s="632"/>
      <c r="BQ224" s="57" t="s">
        <v>1364</v>
      </c>
      <c r="BV224" s="57" t="s">
        <v>1819</v>
      </c>
      <c r="BW224" s="57"/>
      <c r="BY224" s="57" t="s">
        <v>1820</v>
      </c>
      <c r="CA224" s="57" t="s">
        <v>1821</v>
      </c>
      <c r="CC224" s="57" t="s">
        <v>1794</v>
      </c>
    </row>
    <row r="225" spans="1:81" ht="37.5" x14ac:dyDescent="0.3">
      <c r="A225" s="221"/>
      <c r="B225" s="222"/>
      <c r="C225" s="213">
        <v>214</v>
      </c>
      <c r="D225" s="638" t="s">
        <v>3554</v>
      </c>
      <c r="E225" s="16" t="s">
        <v>3552</v>
      </c>
      <c r="F225" s="17"/>
      <c r="G225" s="134">
        <v>45282</v>
      </c>
      <c r="H225" s="135">
        <v>45299</v>
      </c>
      <c r="I225" s="141" t="s">
        <v>0</v>
      </c>
      <c r="J225" s="25"/>
      <c r="K225" s="145"/>
      <c r="L225" s="28"/>
      <c r="M225" s="395">
        <v>45299</v>
      </c>
      <c r="N225" s="158">
        <f t="shared" si="127"/>
        <v>12</v>
      </c>
      <c r="O225" s="27" t="s">
        <v>0</v>
      </c>
      <c r="P225" s="27"/>
      <c r="Q225" s="27"/>
      <c r="R225" s="27"/>
      <c r="S225" s="27"/>
      <c r="T225" s="28"/>
      <c r="U225" s="29"/>
      <c r="V225" s="32">
        <v>0.25</v>
      </c>
      <c r="W225" s="318">
        <v>0.25</v>
      </c>
      <c r="X225" s="319"/>
      <c r="Y225" s="160">
        <f t="shared" si="113"/>
        <v>0.5</v>
      </c>
      <c r="Z225" s="159">
        <f t="shared" si="128"/>
        <v>7.5</v>
      </c>
      <c r="AA225" s="327"/>
      <c r="AB225" s="400">
        <f t="shared" si="137"/>
        <v>-30</v>
      </c>
      <c r="AC225" s="371"/>
      <c r="AD225" s="226" t="str">
        <f t="shared" si="114"/>
        <v/>
      </c>
      <c r="AE225" s="368">
        <f t="shared" si="129"/>
        <v>-22.5</v>
      </c>
      <c r="AF225" s="339"/>
      <c r="AG225" s="338"/>
      <c r="AH225" s="336"/>
      <c r="AI225" s="161">
        <f t="shared" si="130"/>
        <v>0</v>
      </c>
      <c r="AJ225" s="162">
        <f t="shared" si="115"/>
        <v>7.5</v>
      </c>
      <c r="AK225" s="163">
        <f t="shared" si="131"/>
        <v>7.5</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f t="shared" si="116"/>
        <v>12</v>
      </c>
      <c r="AX225" s="165" t="str">
        <f t="shared" si="117"/>
        <v/>
      </c>
      <c r="AY225" s="193">
        <f t="shared" si="118"/>
        <v>12</v>
      </c>
      <c r="AZ225" s="183" t="str">
        <f t="shared" si="119"/>
        <v/>
      </c>
      <c r="BA225" s="173">
        <f t="shared" si="120"/>
        <v>0.25</v>
      </c>
      <c r="BB225" s="174" t="str">
        <f t="shared" si="121"/>
        <v/>
      </c>
      <c r="BC225" s="186">
        <f t="shared" si="144"/>
        <v>0.25</v>
      </c>
      <c r="BD225" s="174" t="str">
        <f t="shared" si="122"/>
        <v/>
      </c>
      <c r="BE225" s="201">
        <f t="shared" si="123"/>
        <v>0.25</v>
      </c>
      <c r="BF225" s="174" t="str">
        <f t="shared" si="124"/>
        <v/>
      </c>
      <c r="BG225" s="186">
        <f t="shared" si="125"/>
        <v>0.25</v>
      </c>
      <c r="BH225" s="175" t="str">
        <f t="shared" si="126"/>
        <v/>
      </c>
      <c r="BI225" s="632"/>
      <c r="BQ225" s="57" t="s">
        <v>1450</v>
      </c>
      <c r="BV225" s="57" t="s">
        <v>1822</v>
      </c>
      <c r="BW225" s="57"/>
      <c r="BY225" s="57" t="s">
        <v>1823</v>
      </c>
      <c r="CA225" s="57" t="s">
        <v>1824</v>
      </c>
      <c r="CC225" s="57" t="s">
        <v>1825</v>
      </c>
    </row>
    <row r="226" spans="1:81" ht="61.5" customHeight="1" x14ac:dyDescent="0.3">
      <c r="A226" s="221"/>
      <c r="B226" s="222"/>
      <c r="C226" s="214">
        <v>215</v>
      </c>
      <c r="D226" s="638" t="s">
        <v>3555</v>
      </c>
      <c r="E226" s="16" t="s">
        <v>3552</v>
      </c>
      <c r="F226" s="17"/>
      <c r="G226" s="134">
        <v>45282</v>
      </c>
      <c r="H226" s="135">
        <v>45299</v>
      </c>
      <c r="I226" s="141" t="s">
        <v>0</v>
      </c>
      <c r="J226" s="25"/>
      <c r="K226" s="145"/>
      <c r="L226" s="28"/>
      <c r="M226" s="395">
        <v>45299</v>
      </c>
      <c r="N226" s="158">
        <f t="shared" si="127"/>
        <v>12</v>
      </c>
      <c r="O226" s="27"/>
      <c r="P226" s="27"/>
      <c r="Q226" s="27"/>
      <c r="R226" s="27" t="s">
        <v>0</v>
      </c>
      <c r="S226" s="27"/>
      <c r="T226" s="28"/>
      <c r="U226" s="29"/>
      <c r="V226" s="32">
        <v>0.25</v>
      </c>
      <c r="W226" s="318"/>
      <c r="X226" s="319"/>
      <c r="Y226" s="160">
        <f t="shared" si="113"/>
        <v>0.25</v>
      </c>
      <c r="Z226" s="159">
        <f t="shared" si="128"/>
        <v>2.5</v>
      </c>
      <c r="AA226" s="327"/>
      <c r="AB226" s="400">
        <f t="shared" si="137"/>
        <v>-30</v>
      </c>
      <c r="AC226" s="371"/>
      <c r="AD226" s="226" t="str">
        <f t="shared" si="114"/>
        <v/>
      </c>
      <c r="AE226" s="368">
        <f t="shared" si="129"/>
        <v>-27.5</v>
      </c>
      <c r="AF226" s="339"/>
      <c r="AG226" s="338"/>
      <c r="AH226" s="336"/>
      <c r="AI226" s="161">
        <f t="shared" si="130"/>
        <v>0</v>
      </c>
      <c r="AJ226" s="162">
        <f t="shared" si="115"/>
        <v>2.5</v>
      </c>
      <c r="AK226" s="163">
        <f t="shared" si="131"/>
        <v>2.5</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f t="shared" si="116"/>
        <v>12</v>
      </c>
      <c r="AX226" s="165" t="str">
        <f t="shared" si="117"/>
        <v/>
      </c>
      <c r="AY226" s="193">
        <f t="shared" si="118"/>
        <v>12</v>
      </c>
      <c r="AZ226" s="183" t="str">
        <f t="shared" si="119"/>
        <v/>
      </c>
      <c r="BA226" s="173">
        <f t="shared" si="120"/>
        <v>0.25</v>
      </c>
      <c r="BB226" s="174" t="str">
        <f t="shared" si="121"/>
        <v/>
      </c>
      <c r="BC226" s="186">
        <f t="shared" si="144"/>
        <v>0.25</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60" customHeight="1" x14ac:dyDescent="0.3">
      <c r="A227" s="221"/>
      <c r="B227" s="222"/>
      <c r="C227" s="213">
        <v>216</v>
      </c>
      <c r="D227" s="641" t="s">
        <v>3555</v>
      </c>
      <c r="E227" s="18" t="s">
        <v>3549</v>
      </c>
      <c r="F227" s="17"/>
      <c r="G227" s="134">
        <v>45282</v>
      </c>
      <c r="H227" s="135">
        <v>45299</v>
      </c>
      <c r="I227" s="141" t="s">
        <v>0</v>
      </c>
      <c r="J227" s="25"/>
      <c r="K227" s="145"/>
      <c r="L227" s="28"/>
      <c r="M227" s="395">
        <v>45299</v>
      </c>
      <c r="N227" s="158">
        <f t="shared" si="127"/>
        <v>12</v>
      </c>
      <c r="O227" s="27"/>
      <c r="P227" s="27"/>
      <c r="Q227" s="27"/>
      <c r="R227" s="27" t="s">
        <v>0</v>
      </c>
      <c r="S227" s="27"/>
      <c r="T227" s="28"/>
      <c r="U227" s="29"/>
      <c r="V227" s="32">
        <v>0.25</v>
      </c>
      <c r="W227" s="318"/>
      <c r="X227" s="319"/>
      <c r="Y227" s="160">
        <f t="shared" si="113"/>
        <v>0.25</v>
      </c>
      <c r="Z227" s="159">
        <f t="shared" si="128"/>
        <v>2.5</v>
      </c>
      <c r="AA227" s="327"/>
      <c r="AB227" s="400">
        <f t="shared" si="137"/>
        <v>-30</v>
      </c>
      <c r="AC227" s="371"/>
      <c r="AD227" s="226" t="str">
        <f t="shared" si="114"/>
        <v/>
      </c>
      <c r="AE227" s="368">
        <f t="shared" si="129"/>
        <v>-27.5</v>
      </c>
      <c r="AF227" s="339"/>
      <c r="AG227" s="338"/>
      <c r="AH227" s="336"/>
      <c r="AI227" s="161">
        <f t="shared" si="130"/>
        <v>0</v>
      </c>
      <c r="AJ227" s="162">
        <f t="shared" si="115"/>
        <v>2.5</v>
      </c>
      <c r="AK227" s="163">
        <f t="shared" si="131"/>
        <v>2.5</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f t="shared" si="116"/>
        <v>12</v>
      </c>
      <c r="AX227" s="165" t="str">
        <f t="shared" si="117"/>
        <v/>
      </c>
      <c r="AY227" s="193">
        <f t="shared" si="118"/>
        <v>12</v>
      </c>
      <c r="AZ227" s="183" t="str">
        <f t="shared" si="119"/>
        <v/>
      </c>
      <c r="BA227" s="173">
        <f t="shared" si="120"/>
        <v>0.25</v>
      </c>
      <c r="BB227" s="174" t="str">
        <f t="shared" si="121"/>
        <v/>
      </c>
      <c r="BC227" s="186">
        <f t="shared" si="144"/>
        <v>0.25</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60" customHeight="1" x14ac:dyDescent="0.3">
      <c r="A228" s="221"/>
      <c r="B228" s="222"/>
      <c r="C228" s="214">
        <v>217</v>
      </c>
      <c r="D228" s="644" t="s">
        <v>3555</v>
      </c>
      <c r="E228" s="16" t="s">
        <v>3488</v>
      </c>
      <c r="F228" s="17"/>
      <c r="G228" s="134">
        <v>45282</v>
      </c>
      <c r="H228" s="135">
        <v>45299</v>
      </c>
      <c r="I228" s="141" t="s">
        <v>0</v>
      </c>
      <c r="J228" s="25"/>
      <c r="K228" s="145"/>
      <c r="L228" s="28"/>
      <c r="M228" s="395">
        <v>45299</v>
      </c>
      <c r="N228" s="158">
        <f t="shared" si="127"/>
        <v>12</v>
      </c>
      <c r="O228" s="27"/>
      <c r="P228" s="27"/>
      <c r="Q228" s="27"/>
      <c r="R228" s="27" t="s">
        <v>0</v>
      </c>
      <c r="S228" s="27"/>
      <c r="T228" s="28"/>
      <c r="U228" s="29"/>
      <c r="V228" s="32">
        <v>0.25</v>
      </c>
      <c r="W228" s="318"/>
      <c r="X228" s="319"/>
      <c r="Y228" s="160">
        <f t="shared" si="113"/>
        <v>0.25</v>
      </c>
      <c r="Z228" s="159">
        <f t="shared" si="128"/>
        <v>2.5</v>
      </c>
      <c r="AA228" s="327"/>
      <c r="AB228" s="400">
        <f t="shared" si="137"/>
        <v>-30</v>
      </c>
      <c r="AC228" s="371"/>
      <c r="AD228" s="226" t="str">
        <f t="shared" si="114"/>
        <v/>
      </c>
      <c r="AE228" s="368">
        <f t="shared" si="129"/>
        <v>-27.5</v>
      </c>
      <c r="AF228" s="339"/>
      <c r="AG228" s="338"/>
      <c r="AH228" s="336"/>
      <c r="AI228" s="161">
        <f t="shared" si="130"/>
        <v>0</v>
      </c>
      <c r="AJ228" s="162">
        <f t="shared" si="115"/>
        <v>2.5</v>
      </c>
      <c r="AK228" s="163">
        <f t="shared" si="131"/>
        <v>2.5</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f t="shared" si="116"/>
        <v>12</v>
      </c>
      <c r="AX228" s="165" t="str">
        <f t="shared" si="117"/>
        <v/>
      </c>
      <c r="AY228" s="193">
        <f t="shared" si="118"/>
        <v>12</v>
      </c>
      <c r="AZ228" s="183" t="str">
        <f t="shared" si="119"/>
        <v/>
      </c>
      <c r="BA228" s="173">
        <f t="shared" si="120"/>
        <v>0.25</v>
      </c>
      <c r="BB228" s="174" t="str">
        <f t="shared" si="121"/>
        <v/>
      </c>
      <c r="BC228" s="186">
        <f t="shared" si="144"/>
        <v>0.25</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41.25" customHeight="1" x14ac:dyDescent="0.3">
      <c r="A229" s="221"/>
      <c r="B229" s="222"/>
      <c r="C229" s="214">
        <v>218</v>
      </c>
      <c r="D229" s="658" t="s">
        <v>3557</v>
      </c>
      <c r="E229" s="16" t="s">
        <v>3552</v>
      </c>
      <c r="F229" s="17"/>
      <c r="G229" s="134">
        <v>45288</v>
      </c>
      <c r="H229" s="135">
        <v>45299</v>
      </c>
      <c r="I229" s="141" t="s">
        <v>0</v>
      </c>
      <c r="J229" s="25"/>
      <c r="K229" s="145"/>
      <c r="L229" s="28"/>
      <c r="M229" s="395">
        <v>45299</v>
      </c>
      <c r="N229" s="158">
        <f t="shared" si="127"/>
        <v>8</v>
      </c>
      <c r="O229" s="27"/>
      <c r="P229" s="27"/>
      <c r="Q229" s="27"/>
      <c r="R229" s="27" t="s">
        <v>0</v>
      </c>
      <c r="S229" s="27"/>
      <c r="T229" s="28"/>
      <c r="U229" s="29"/>
      <c r="V229" s="32">
        <v>0.25</v>
      </c>
      <c r="W229" s="318"/>
      <c r="X229" s="319"/>
      <c r="Y229" s="160">
        <f t="shared" si="113"/>
        <v>0.25</v>
      </c>
      <c r="Z229" s="159">
        <f t="shared" si="128"/>
        <v>2.5</v>
      </c>
      <c r="AA229" s="327"/>
      <c r="AB229" s="400">
        <f t="shared" si="137"/>
        <v>-30</v>
      </c>
      <c r="AC229" s="371"/>
      <c r="AD229" s="226" t="str">
        <f t="shared" si="114"/>
        <v/>
      </c>
      <c r="AE229" s="368">
        <f t="shared" si="129"/>
        <v>-27.5</v>
      </c>
      <c r="AF229" s="339"/>
      <c r="AG229" s="338"/>
      <c r="AH229" s="336"/>
      <c r="AI229" s="161">
        <f t="shared" si="130"/>
        <v>0</v>
      </c>
      <c r="AJ229" s="162">
        <f t="shared" si="115"/>
        <v>2.5</v>
      </c>
      <c r="AK229" s="163">
        <f t="shared" si="131"/>
        <v>2.5</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f t="shared" si="116"/>
        <v>8</v>
      </c>
      <c r="AX229" s="165" t="str">
        <f t="shared" si="117"/>
        <v/>
      </c>
      <c r="AY229" s="193">
        <f t="shared" si="118"/>
        <v>8</v>
      </c>
      <c r="AZ229" s="183" t="str">
        <f t="shared" si="119"/>
        <v/>
      </c>
      <c r="BA229" s="173">
        <f t="shared" si="120"/>
        <v>0.25</v>
      </c>
      <c r="BB229" s="174" t="str">
        <f t="shared" si="121"/>
        <v/>
      </c>
      <c r="BC229" s="186">
        <f t="shared" si="144"/>
        <v>0.25</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646" t="s">
        <v>3558</v>
      </c>
      <c r="E230" s="16" t="s">
        <v>3552</v>
      </c>
      <c r="F230" s="17"/>
      <c r="G230" s="134">
        <v>45288</v>
      </c>
      <c r="H230" s="135">
        <v>45299</v>
      </c>
      <c r="I230" s="141" t="s">
        <v>0</v>
      </c>
      <c r="J230" s="25"/>
      <c r="K230" s="145"/>
      <c r="L230" s="28"/>
      <c r="M230" s="395">
        <v>45299</v>
      </c>
      <c r="N230" s="158">
        <f t="shared" si="127"/>
        <v>8</v>
      </c>
      <c r="O230" s="27"/>
      <c r="P230" s="27"/>
      <c r="Q230" s="27"/>
      <c r="R230" s="27" t="s">
        <v>0</v>
      </c>
      <c r="S230" s="27"/>
      <c r="T230" s="28"/>
      <c r="U230" s="29"/>
      <c r="V230" s="32">
        <v>0.25</v>
      </c>
      <c r="W230" s="318"/>
      <c r="X230" s="319"/>
      <c r="Y230" s="160">
        <f t="shared" si="113"/>
        <v>0.25</v>
      </c>
      <c r="Z230" s="159">
        <f t="shared" si="128"/>
        <v>2.5</v>
      </c>
      <c r="AA230" s="327"/>
      <c r="AB230" s="400">
        <f t="shared" si="137"/>
        <v>-30</v>
      </c>
      <c r="AC230" s="371"/>
      <c r="AD230" s="226" t="str">
        <f t="shared" si="114"/>
        <v/>
      </c>
      <c r="AE230" s="368">
        <f t="shared" si="129"/>
        <v>-27.5</v>
      </c>
      <c r="AF230" s="339"/>
      <c r="AG230" s="338"/>
      <c r="AH230" s="336"/>
      <c r="AI230" s="161">
        <f t="shared" si="130"/>
        <v>0</v>
      </c>
      <c r="AJ230" s="162">
        <f t="shared" si="115"/>
        <v>2.5</v>
      </c>
      <c r="AK230" s="163">
        <f t="shared" si="131"/>
        <v>2.5</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f t="shared" si="116"/>
        <v>8</v>
      </c>
      <c r="AX230" s="165" t="str">
        <f t="shared" si="117"/>
        <v/>
      </c>
      <c r="AY230" s="193">
        <f t="shared" si="118"/>
        <v>8</v>
      </c>
      <c r="AZ230" s="183" t="str">
        <f t="shared" si="119"/>
        <v/>
      </c>
      <c r="BA230" s="173">
        <f t="shared" si="120"/>
        <v>0.25</v>
      </c>
      <c r="BB230" s="174" t="str">
        <f t="shared" si="121"/>
        <v/>
      </c>
      <c r="BC230" s="186">
        <f t="shared" si="144"/>
        <v>0.25</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647" t="s">
        <v>3559</v>
      </c>
      <c r="E231" s="16" t="s">
        <v>3552</v>
      </c>
      <c r="F231" s="17"/>
      <c r="G231" s="134">
        <v>45288</v>
      </c>
      <c r="H231" s="135">
        <v>45299</v>
      </c>
      <c r="I231" s="141" t="s">
        <v>0</v>
      </c>
      <c r="J231" s="25"/>
      <c r="K231" s="145"/>
      <c r="L231" s="28"/>
      <c r="M231" s="395">
        <v>45299</v>
      </c>
      <c r="N231" s="158">
        <f t="shared" si="127"/>
        <v>8</v>
      </c>
      <c r="O231" s="27"/>
      <c r="P231" s="27"/>
      <c r="Q231" s="27"/>
      <c r="R231" s="27" t="s">
        <v>0</v>
      </c>
      <c r="S231" s="27"/>
      <c r="T231" s="28"/>
      <c r="U231" s="29"/>
      <c r="V231" s="32">
        <v>0.25</v>
      </c>
      <c r="W231" s="318"/>
      <c r="X231" s="319"/>
      <c r="Y231" s="160">
        <f t="shared" si="113"/>
        <v>0.25</v>
      </c>
      <c r="Z231" s="159">
        <f t="shared" si="128"/>
        <v>2.5</v>
      </c>
      <c r="AA231" s="327"/>
      <c r="AB231" s="400">
        <f t="shared" si="137"/>
        <v>-30</v>
      </c>
      <c r="AC231" s="371"/>
      <c r="AD231" s="226" t="str">
        <f t="shared" si="114"/>
        <v/>
      </c>
      <c r="AE231" s="368">
        <f t="shared" si="129"/>
        <v>-27.5</v>
      </c>
      <c r="AF231" s="339"/>
      <c r="AG231" s="338"/>
      <c r="AH231" s="336"/>
      <c r="AI231" s="161">
        <f t="shared" si="130"/>
        <v>0</v>
      </c>
      <c r="AJ231" s="162">
        <f t="shared" si="115"/>
        <v>2.5</v>
      </c>
      <c r="AK231" s="163">
        <f t="shared" si="131"/>
        <v>2.5</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f t="shared" si="116"/>
        <v>8</v>
      </c>
      <c r="AX231" s="165" t="str">
        <f t="shared" si="117"/>
        <v/>
      </c>
      <c r="AY231" s="193">
        <f t="shared" si="118"/>
        <v>8</v>
      </c>
      <c r="AZ231" s="183" t="str">
        <f t="shared" si="119"/>
        <v/>
      </c>
      <c r="BA231" s="173">
        <f t="shared" si="120"/>
        <v>0.25</v>
      </c>
      <c r="BB231" s="174" t="str">
        <f t="shared" si="121"/>
        <v/>
      </c>
      <c r="BC231" s="186">
        <f t="shared" si="144"/>
        <v>0.25</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646" t="s">
        <v>3560</v>
      </c>
      <c r="E232" s="16" t="s">
        <v>3552</v>
      </c>
      <c r="F232" s="17"/>
      <c r="G232" s="134">
        <v>45288</v>
      </c>
      <c r="H232" s="135">
        <v>45299</v>
      </c>
      <c r="I232" s="141" t="s">
        <v>0</v>
      </c>
      <c r="J232" s="25"/>
      <c r="K232" s="145"/>
      <c r="L232" s="28"/>
      <c r="M232" s="395">
        <v>45299</v>
      </c>
      <c r="N232" s="158">
        <f t="shared" si="127"/>
        <v>8</v>
      </c>
      <c r="O232" s="27"/>
      <c r="P232" s="27"/>
      <c r="Q232" s="27"/>
      <c r="R232" s="27" t="s">
        <v>0</v>
      </c>
      <c r="S232" s="27"/>
      <c r="T232" s="28"/>
      <c r="U232" s="29"/>
      <c r="V232" s="32">
        <v>0.25</v>
      </c>
      <c r="W232" s="318"/>
      <c r="X232" s="319"/>
      <c r="Y232" s="160">
        <f t="shared" si="113"/>
        <v>0.25</v>
      </c>
      <c r="Z232" s="159">
        <f t="shared" si="128"/>
        <v>2.5</v>
      </c>
      <c r="AA232" s="327"/>
      <c r="AB232" s="400">
        <f t="shared" si="137"/>
        <v>-30</v>
      </c>
      <c r="AC232" s="371"/>
      <c r="AD232" s="226" t="str">
        <f t="shared" si="114"/>
        <v/>
      </c>
      <c r="AE232" s="368">
        <f t="shared" si="129"/>
        <v>-27.5</v>
      </c>
      <c r="AF232" s="339"/>
      <c r="AG232" s="338"/>
      <c r="AH232" s="336"/>
      <c r="AI232" s="161">
        <f t="shared" si="130"/>
        <v>0</v>
      </c>
      <c r="AJ232" s="162">
        <f t="shared" si="115"/>
        <v>2.5</v>
      </c>
      <c r="AK232" s="163">
        <f t="shared" si="131"/>
        <v>2.5</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f t="shared" si="116"/>
        <v>8</v>
      </c>
      <c r="AX232" s="165" t="str">
        <f t="shared" si="117"/>
        <v/>
      </c>
      <c r="AY232" s="193">
        <f t="shared" si="118"/>
        <v>8</v>
      </c>
      <c r="AZ232" s="183" t="str">
        <f t="shared" si="119"/>
        <v/>
      </c>
      <c r="BA232" s="173">
        <f t="shared" si="120"/>
        <v>0.25</v>
      </c>
      <c r="BB232" s="174" t="str">
        <f t="shared" si="121"/>
        <v/>
      </c>
      <c r="BC232" s="186">
        <f t="shared" si="144"/>
        <v>0.25</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646" t="s">
        <v>3561</v>
      </c>
      <c r="E233" s="16" t="s">
        <v>3552</v>
      </c>
      <c r="F233" s="17"/>
      <c r="G233" s="134">
        <v>45288</v>
      </c>
      <c r="H233" s="135">
        <v>45299</v>
      </c>
      <c r="I233" s="141" t="s">
        <v>0</v>
      </c>
      <c r="J233" s="25"/>
      <c r="K233" s="145"/>
      <c r="L233" s="28"/>
      <c r="M233" s="395">
        <v>45299</v>
      </c>
      <c r="N233" s="158">
        <f t="shared" si="127"/>
        <v>8</v>
      </c>
      <c r="O233" s="27"/>
      <c r="P233" s="27"/>
      <c r="Q233" s="27"/>
      <c r="R233" s="27" t="s">
        <v>0</v>
      </c>
      <c r="S233" s="27"/>
      <c r="T233" s="28"/>
      <c r="U233" s="29"/>
      <c r="V233" s="32">
        <v>0.25</v>
      </c>
      <c r="W233" s="318"/>
      <c r="X233" s="319"/>
      <c r="Y233" s="160">
        <f t="shared" si="113"/>
        <v>0.25</v>
      </c>
      <c r="Z233" s="159">
        <f t="shared" si="128"/>
        <v>2.5</v>
      </c>
      <c r="AA233" s="327"/>
      <c r="AB233" s="400">
        <f t="shared" si="137"/>
        <v>-30</v>
      </c>
      <c r="AC233" s="371"/>
      <c r="AD233" s="226" t="str">
        <f t="shared" si="114"/>
        <v/>
      </c>
      <c r="AE233" s="368">
        <f t="shared" si="129"/>
        <v>-27.5</v>
      </c>
      <c r="AF233" s="339"/>
      <c r="AG233" s="338"/>
      <c r="AH233" s="336"/>
      <c r="AI233" s="161">
        <f t="shared" si="130"/>
        <v>0</v>
      </c>
      <c r="AJ233" s="162">
        <f t="shared" si="115"/>
        <v>2.5</v>
      </c>
      <c r="AK233" s="163">
        <f t="shared" si="131"/>
        <v>2.5</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f t="shared" si="116"/>
        <v>8</v>
      </c>
      <c r="AX233" s="165" t="str">
        <f t="shared" si="117"/>
        <v/>
      </c>
      <c r="AY233" s="193">
        <f t="shared" si="118"/>
        <v>8</v>
      </c>
      <c r="AZ233" s="183" t="str">
        <f t="shared" si="119"/>
        <v/>
      </c>
      <c r="BA233" s="173">
        <f t="shared" si="120"/>
        <v>0.25</v>
      </c>
      <c r="BB233" s="174" t="str">
        <f t="shared" si="121"/>
        <v/>
      </c>
      <c r="BC233" s="186">
        <f t="shared" si="144"/>
        <v>0.25</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646" t="s">
        <v>3562</v>
      </c>
      <c r="E234" s="16" t="s">
        <v>3552</v>
      </c>
      <c r="F234" s="17"/>
      <c r="G234" s="134">
        <v>45288</v>
      </c>
      <c r="H234" s="135">
        <v>45299</v>
      </c>
      <c r="I234" s="141" t="s">
        <v>0</v>
      </c>
      <c r="J234" s="25"/>
      <c r="K234" s="145"/>
      <c r="L234" s="28"/>
      <c r="M234" s="395">
        <v>45299</v>
      </c>
      <c r="N234" s="158">
        <f t="shared" si="127"/>
        <v>8</v>
      </c>
      <c r="O234" s="27"/>
      <c r="P234" s="27"/>
      <c r="Q234" s="27"/>
      <c r="R234" s="27" t="s">
        <v>0</v>
      </c>
      <c r="S234" s="27"/>
      <c r="T234" s="28"/>
      <c r="U234" s="29"/>
      <c r="V234" s="32">
        <v>0.25</v>
      </c>
      <c r="W234" s="318"/>
      <c r="X234" s="319"/>
      <c r="Y234" s="160">
        <f t="shared" si="113"/>
        <v>0.25</v>
      </c>
      <c r="Z234" s="159">
        <f t="shared" si="128"/>
        <v>2.5</v>
      </c>
      <c r="AA234" s="327"/>
      <c r="AB234" s="400">
        <f t="shared" si="137"/>
        <v>-30</v>
      </c>
      <c r="AC234" s="371"/>
      <c r="AD234" s="226" t="str">
        <f t="shared" si="114"/>
        <v/>
      </c>
      <c r="AE234" s="368">
        <f t="shared" si="129"/>
        <v>-27.5</v>
      </c>
      <c r="AF234" s="339"/>
      <c r="AG234" s="338"/>
      <c r="AH234" s="336"/>
      <c r="AI234" s="161">
        <f t="shared" si="130"/>
        <v>0</v>
      </c>
      <c r="AJ234" s="162">
        <f t="shared" si="115"/>
        <v>2.5</v>
      </c>
      <c r="AK234" s="163">
        <f t="shared" si="131"/>
        <v>2.5</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f t="shared" si="116"/>
        <v>8</v>
      </c>
      <c r="AX234" s="165" t="str">
        <f t="shared" si="117"/>
        <v/>
      </c>
      <c r="AY234" s="193">
        <f t="shared" si="118"/>
        <v>8</v>
      </c>
      <c r="AZ234" s="183" t="str">
        <f t="shared" si="119"/>
        <v/>
      </c>
      <c r="BA234" s="173">
        <f t="shared" si="120"/>
        <v>0.25</v>
      </c>
      <c r="BB234" s="174" t="str">
        <f t="shared" si="121"/>
        <v/>
      </c>
      <c r="BC234" s="186">
        <f t="shared" si="144"/>
        <v>0.25</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647" t="s">
        <v>3563</v>
      </c>
      <c r="E235" s="16" t="s">
        <v>3552</v>
      </c>
      <c r="F235" s="17"/>
      <c r="G235" s="134">
        <v>45288</v>
      </c>
      <c r="H235" s="135">
        <v>45299</v>
      </c>
      <c r="I235" s="141" t="s">
        <v>0</v>
      </c>
      <c r="J235" s="25"/>
      <c r="K235" s="145"/>
      <c r="L235" s="28"/>
      <c r="M235" s="395">
        <v>45299</v>
      </c>
      <c r="N235" s="158">
        <f t="shared" si="127"/>
        <v>8</v>
      </c>
      <c r="O235" s="27"/>
      <c r="P235" s="27"/>
      <c r="Q235" s="27"/>
      <c r="R235" s="27" t="s">
        <v>0</v>
      </c>
      <c r="S235" s="27"/>
      <c r="T235" s="28"/>
      <c r="U235" s="29"/>
      <c r="V235" s="32">
        <v>0.25</v>
      </c>
      <c r="W235" s="318"/>
      <c r="X235" s="319"/>
      <c r="Y235" s="160">
        <f t="shared" si="113"/>
        <v>0.25</v>
      </c>
      <c r="Z235" s="159">
        <f t="shared" si="128"/>
        <v>2.5</v>
      </c>
      <c r="AA235" s="327"/>
      <c r="AB235" s="400">
        <f t="shared" si="137"/>
        <v>-30</v>
      </c>
      <c r="AC235" s="371"/>
      <c r="AD235" s="226" t="str">
        <f t="shared" si="114"/>
        <v/>
      </c>
      <c r="AE235" s="368">
        <f t="shared" si="129"/>
        <v>-27.5</v>
      </c>
      <c r="AF235" s="339"/>
      <c r="AG235" s="338"/>
      <c r="AH235" s="336"/>
      <c r="AI235" s="161">
        <f t="shared" si="130"/>
        <v>0</v>
      </c>
      <c r="AJ235" s="162">
        <f t="shared" si="115"/>
        <v>2.5</v>
      </c>
      <c r="AK235" s="163">
        <f t="shared" si="131"/>
        <v>2.5</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f t="shared" si="116"/>
        <v>8</v>
      </c>
      <c r="AX235" s="165" t="str">
        <f t="shared" si="117"/>
        <v/>
      </c>
      <c r="AY235" s="193">
        <f t="shared" si="118"/>
        <v>8</v>
      </c>
      <c r="AZ235" s="183" t="str">
        <f t="shared" si="119"/>
        <v/>
      </c>
      <c r="BA235" s="173">
        <f t="shared" si="120"/>
        <v>0.25</v>
      </c>
      <c r="BB235" s="174" t="str">
        <f t="shared" si="121"/>
        <v/>
      </c>
      <c r="BC235" s="186">
        <f t="shared" si="144"/>
        <v>0.25</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646" t="s">
        <v>3564</v>
      </c>
      <c r="E236" s="16" t="s">
        <v>3552</v>
      </c>
      <c r="F236" s="17"/>
      <c r="G236" s="134">
        <v>45288</v>
      </c>
      <c r="H236" s="135">
        <v>45299</v>
      </c>
      <c r="I236" s="141" t="s">
        <v>0</v>
      </c>
      <c r="J236" s="25"/>
      <c r="K236" s="145"/>
      <c r="L236" s="28"/>
      <c r="M236" s="395">
        <v>45299</v>
      </c>
      <c r="N236" s="158">
        <f t="shared" si="127"/>
        <v>8</v>
      </c>
      <c r="O236" s="27"/>
      <c r="P236" s="27"/>
      <c r="Q236" s="27"/>
      <c r="R236" s="27" t="s">
        <v>0</v>
      </c>
      <c r="S236" s="27"/>
      <c r="T236" s="28"/>
      <c r="U236" s="29"/>
      <c r="V236" s="32">
        <v>0.25</v>
      </c>
      <c r="W236" s="318"/>
      <c r="X236" s="319"/>
      <c r="Y236" s="160">
        <f t="shared" si="113"/>
        <v>0.25</v>
      </c>
      <c r="Z236" s="159">
        <f t="shared" si="128"/>
        <v>2.5</v>
      </c>
      <c r="AA236" s="327"/>
      <c r="AB236" s="400">
        <f t="shared" si="137"/>
        <v>-30</v>
      </c>
      <c r="AC236" s="371"/>
      <c r="AD236" s="226" t="str">
        <f t="shared" si="114"/>
        <v/>
      </c>
      <c r="AE236" s="368">
        <f t="shared" si="129"/>
        <v>-27.5</v>
      </c>
      <c r="AF236" s="339"/>
      <c r="AG236" s="338"/>
      <c r="AH236" s="336"/>
      <c r="AI236" s="161">
        <f t="shared" si="130"/>
        <v>0</v>
      </c>
      <c r="AJ236" s="162">
        <f t="shared" si="115"/>
        <v>2.5</v>
      </c>
      <c r="AK236" s="163">
        <f t="shared" si="131"/>
        <v>2.5</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f t="shared" si="116"/>
        <v>8</v>
      </c>
      <c r="AX236" s="165" t="str">
        <f t="shared" si="117"/>
        <v/>
      </c>
      <c r="AY236" s="193">
        <f t="shared" si="118"/>
        <v>8</v>
      </c>
      <c r="AZ236" s="183" t="str">
        <f t="shared" si="119"/>
        <v/>
      </c>
      <c r="BA236" s="173">
        <f t="shared" si="120"/>
        <v>0.25</v>
      </c>
      <c r="BB236" s="174" t="str">
        <f t="shared" si="121"/>
        <v/>
      </c>
      <c r="BC236" s="186">
        <f t="shared" si="144"/>
        <v>0.25</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646" t="s">
        <v>3565</v>
      </c>
      <c r="E237" s="16" t="s">
        <v>3552</v>
      </c>
      <c r="F237" s="17"/>
      <c r="G237" s="134">
        <v>45288</v>
      </c>
      <c r="H237" s="135">
        <v>45299</v>
      </c>
      <c r="I237" s="141" t="s">
        <v>0</v>
      </c>
      <c r="J237" s="25"/>
      <c r="K237" s="145"/>
      <c r="L237" s="28"/>
      <c r="M237" s="395">
        <v>45299</v>
      </c>
      <c r="N237" s="158">
        <f t="shared" si="127"/>
        <v>8</v>
      </c>
      <c r="O237" s="27"/>
      <c r="P237" s="27"/>
      <c r="Q237" s="27"/>
      <c r="R237" s="27" t="s">
        <v>0</v>
      </c>
      <c r="S237" s="27"/>
      <c r="T237" s="28"/>
      <c r="U237" s="29"/>
      <c r="V237" s="32">
        <v>0.25</v>
      </c>
      <c r="W237" s="318"/>
      <c r="X237" s="319"/>
      <c r="Y237" s="160">
        <f t="shared" si="113"/>
        <v>0.25</v>
      </c>
      <c r="Z237" s="159">
        <f t="shared" si="128"/>
        <v>2.5</v>
      </c>
      <c r="AA237" s="327"/>
      <c r="AB237" s="400">
        <f t="shared" si="137"/>
        <v>-30</v>
      </c>
      <c r="AC237" s="371"/>
      <c r="AD237" s="226" t="str">
        <f t="shared" si="114"/>
        <v/>
      </c>
      <c r="AE237" s="368">
        <f t="shared" si="129"/>
        <v>-27.5</v>
      </c>
      <c r="AF237" s="339"/>
      <c r="AG237" s="338"/>
      <c r="AH237" s="336"/>
      <c r="AI237" s="161">
        <f t="shared" si="130"/>
        <v>0</v>
      </c>
      <c r="AJ237" s="162">
        <f t="shared" si="115"/>
        <v>2.5</v>
      </c>
      <c r="AK237" s="163">
        <f t="shared" si="131"/>
        <v>2.5</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f t="shared" si="116"/>
        <v>8</v>
      </c>
      <c r="AX237" s="165" t="str">
        <f t="shared" si="117"/>
        <v/>
      </c>
      <c r="AY237" s="193">
        <f t="shared" si="118"/>
        <v>8</v>
      </c>
      <c r="AZ237" s="183" t="str">
        <f t="shared" si="119"/>
        <v/>
      </c>
      <c r="BA237" s="173">
        <f t="shared" si="120"/>
        <v>0.25</v>
      </c>
      <c r="BB237" s="174" t="str">
        <f t="shared" si="121"/>
        <v/>
      </c>
      <c r="BC237" s="186">
        <f t="shared" si="144"/>
        <v>0.25</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646" t="s">
        <v>3566</v>
      </c>
      <c r="E238" s="16" t="s">
        <v>3552</v>
      </c>
      <c r="F238" s="17"/>
      <c r="G238" s="134">
        <v>45288</v>
      </c>
      <c r="H238" s="135">
        <v>45299</v>
      </c>
      <c r="I238" s="141" t="s">
        <v>0</v>
      </c>
      <c r="J238" s="25"/>
      <c r="K238" s="145"/>
      <c r="L238" s="28"/>
      <c r="M238" s="395">
        <v>45299</v>
      </c>
      <c r="N238" s="158">
        <f t="shared" si="127"/>
        <v>8</v>
      </c>
      <c r="O238" s="27"/>
      <c r="P238" s="27"/>
      <c r="Q238" s="27"/>
      <c r="R238" s="27" t="s">
        <v>0</v>
      </c>
      <c r="S238" s="27"/>
      <c r="T238" s="28"/>
      <c r="U238" s="29"/>
      <c r="V238" s="32">
        <v>0.25</v>
      </c>
      <c r="W238" s="318"/>
      <c r="X238" s="319"/>
      <c r="Y238" s="160">
        <f t="shared" si="113"/>
        <v>0.25</v>
      </c>
      <c r="Z238" s="159">
        <f t="shared" si="128"/>
        <v>2.5</v>
      </c>
      <c r="AA238" s="327"/>
      <c r="AB238" s="400">
        <f t="shared" si="137"/>
        <v>-30</v>
      </c>
      <c r="AC238" s="371"/>
      <c r="AD238" s="226" t="str">
        <f t="shared" si="114"/>
        <v/>
      </c>
      <c r="AE238" s="368">
        <f t="shared" si="129"/>
        <v>-27.5</v>
      </c>
      <c r="AF238" s="339"/>
      <c r="AG238" s="338"/>
      <c r="AH238" s="336"/>
      <c r="AI238" s="161">
        <f t="shared" si="130"/>
        <v>0</v>
      </c>
      <c r="AJ238" s="162">
        <f t="shared" si="115"/>
        <v>2.5</v>
      </c>
      <c r="AK238" s="163">
        <f t="shared" si="131"/>
        <v>2.5</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f t="shared" si="116"/>
        <v>8</v>
      </c>
      <c r="AX238" s="165" t="str">
        <f t="shared" si="117"/>
        <v/>
      </c>
      <c r="AY238" s="193">
        <f t="shared" si="118"/>
        <v>8</v>
      </c>
      <c r="AZ238" s="183" t="str">
        <f t="shared" si="119"/>
        <v/>
      </c>
      <c r="BA238" s="173">
        <f t="shared" si="120"/>
        <v>0.25</v>
      </c>
      <c r="BB238" s="174" t="str">
        <f t="shared" si="121"/>
        <v/>
      </c>
      <c r="BC238" s="186">
        <f t="shared" si="144"/>
        <v>0.25</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647" t="s">
        <v>3567</v>
      </c>
      <c r="E239" s="16" t="s">
        <v>3552</v>
      </c>
      <c r="F239" s="17"/>
      <c r="G239" s="134">
        <v>45288</v>
      </c>
      <c r="H239" s="135">
        <v>45299</v>
      </c>
      <c r="I239" s="141" t="s">
        <v>0</v>
      </c>
      <c r="J239" s="25"/>
      <c r="K239" s="145"/>
      <c r="L239" s="28"/>
      <c r="M239" s="395">
        <v>45299</v>
      </c>
      <c r="N239" s="158">
        <f t="shared" si="127"/>
        <v>8</v>
      </c>
      <c r="O239" s="27"/>
      <c r="P239" s="27"/>
      <c r="Q239" s="27"/>
      <c r="R239" s="27" t="s">
        <v>0</v>
      </c>
      <c r="S239" s="27"/>
      <c r="T239" s="28"/>
      <c r="U239" s="29"/>
      <c r="V239" s="32">
        <v>0.25</v>
      </c>
      <c r="W239" s="318"/>
      <c r="X239" s="319"/>
      <c r="Y239" s="160">
        <f t="shared" si="113"/>
        <v>0.25</v>
      </c>
      <c r="Z239" s="159">
        <f t="shared" si="128"/>
        <v>2.5</v>
      </c>
      <c r="AA239" s="327"/>
      <c r="AB239" s="400">
        <f t="shared" si="137"/>
        <v>-30</v>
      </c>
      <c r="AC239" s="371"/>
      <c r="AD239" s="226" t="str">
        <f t="shared" si="114"/>
        <v/>
      </c>
      <c r="AE239" s="368">
        <f t="shared" si="129"/>
        <v>-27.5</v>
      </c>
      <c r="AF239" s="339"/>
      <c r="AG239" s="338"/>
      <c r="AH239" s="336"/>
      <c r="AI239" s="161">
        <f t="shared" si="130"/>
        <v>0</v>
      </c>
      <c r="AJ239" s="162">
        <f t="shared" si="115"/>
        <v>2.5</v>
      </c>
      <c r="AK239" s="163">
        <f t="shared" si="131"/>
        <v>2.5</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f t="shared" si="116"/>
        <v>8</v>
      </c>
      <c r="AX239" s="165" t="str">
        <f t="shared" si="117"/>
        <v/>
      </c>
      <c r="AY239" s="193">
        <f t="shared" si="118"/>
        <v>8</v>
      </c>
      <c r="AZ239" s="183" t="str">
        <f t="shared" si="119"/>
        <v/>
      </c>
      <c r="BA239" s="173">
        <f t="shared" si="120"/>
        <v>0.25</v>
      </c>
      <c r="BB239" s="174" t="str">
        <f t="shared" si="121"/>
        <v/>
      </c>
      <c r="BC239" s="186">
        <f t="shared" si="144"/>
        <v>0.25</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646" t="s">
        <v>3568</v>
      </c>
      <c r="E240" s="16" t="s">
        <v>3552</v>
      </c>
      <c r="F240" s="17"/>
      <c r="G240" s="134">
        <v>45288</v>
      </c>
      <c r="H240" s="135">
        <v>45299</v>
      </c>
      <c r="I240" s="141" t="s">
        <v>0</v>
      </c>
      <c r="J240" s="25"/>
      <c r="K240" s="145"/>
      <c r="L240" s="28"/>
      <c r="M240" s="395">
        <v>45299</v>
      </c>
      <c r="N240" s="158">
        <f t="shared" si="127"/>
        <v>8</v>
      </c>
      <c r="O240" s="27"/>
      <c r="P240" s="27"/>
      <c r="Q240" s="27"/>
      <c r="R240" s="27" t="s">
        <v>0</v>
      </c>
      <c r="S240" s="27"/>
      <c r="T240" s="28"/>
      <c r="U240" s="29"/>
      <c r="V240" s="32">
        <v>0.25</v>
      </c>
      <c r="W240" s="318"/>
      <c r="X240" s="319"/>
      <c r="Y240" s="160">
        <f t="shared" si="113"/>
        <v>0.25</v>
      </c>
      <c r="Z240" s="159">
        <f t="shared" si="128"/>
        <v>2.5</v>
      </c>
      <c r="AA240" s="327"/>
      <c r="AB240" s="400">
        <f t="shared" si="137"/>
        <v>-30</v>
      </c>
      <c r="AC240" s="371"/>
      <c r="AD240" s="226" t="str">
        <f t="shared" si="114"/>
        <v/>
      </c>
      <c r="AE240" s="368">
        <f t="shared" si="129"/>
        <v>-27.5</v>
      </c>
      <c r="AF240" s="339"/>
      <c r="AG240" s="338"/>
      <c r="AH240" s="336"/>
      <c r="AI240" s="161">
        <f t="shared" si="130"/>
        <v>0</v>
      </c>
      <c r="AJ240" s="162">
        <f t="shared" si="115"/>
        <v>2.5</v>
      </c>
      <c r="AK240" s="163">
        <f t="shared" si="131"/>
        <v>2.5</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f t="shared" si="116"/>
        <v>8</v>
      </c>
      <c r="AX240" s="165" t="str">
        <f t="shared" si="117"/>
        <v/>
      </c>
      <c r="AY240" s="193">
        <f t="shared" si="118"/>
        <v>8</v>
      </c>
      <c r="AZ240" s="183" t="str">
        <f t="shared" si="119"/>
        <v/>
      </c>
      <c r="BA240" s="173">
        <f t="shared" si="120"/>
        <v>0.25</v>
      </c>
      <c r="BB240" s="174" t="str">
        <f t="shared" si="121"/>
        <v/>
      </c>
      <c r="BC240" s="186">
        <f t="shared" si="144"/>
        <v>0.25</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37.5" x14ac:dyDescent="0.3">
      <c r="A241" s="221"/>
      <c r="B241" s="222"/>
      <c r="C241" s="214">
        <v>230</v>
      </c>
      <c r="D241" s="638" t="s">
        <v>3569</v>
      </c>
      <c r="E241" s="16" t="s">
        <v>3552</v>
      </c>
      <c r="F241" s="17"/>
      <c r="G241" s="134">
        <v>45288</v>
      </c>
      <c r="H241" s="135">
        <v>45299</v>
      </c>
      <c r="I241" s="141" t="s">
        <v>0</v>
      </c>
      <c r="J241" s="25"/>
      <c r="K241" s="145"/>
      <c r="L241" s="28"/>
      <c r="M241" s="395">
        <v>45299</v>
      </c>
      <c r="N241" s="158">
        <f t="shared" si="127"/>
        <v>8</v>
      </c>
      <c r="O241" s="27"/>
      <c r="P241" s="27"/>
      <c r="Q241" s="27"/>
      <c r="R241" s="27" t="s">
        <v>0</v>
      </c>
      <c r="S241" s="27"/>
      <c r="T241" s="28"/>
      <c r="U241" s="29"/>
      <c r="V241" s="32">
        <v>0.25</v>
      </c>
      <c r="W241" s="318"/>
      <c r="X241" s="319"/>
      <c r="Y241" s="160">
        <f t="shared" si="113"/>
        <v>0.25</v>
      </c>
      <c r="Z241" s="159">
        <f t="shared" si="128"/>
        <v>2.5</v>
      </c>
      <c r="AA241" s="327"/>
      <c r="AB241" s="400">
        <f t="shared" si="137"/>
        <v>-30</v>
      </c>
      <c r="AC241" s="371"/>
      <c r="AD241" s="226" t="str">
        <f t="shared" si="114"/>
        <v/>
      </c>
      <c r="AE241" s="368">
        <f t="shared" si="129"/>
        <v>-27.5</v>
      </c>
      <c r="AF241" s="339"/>
      <c r="AG241" s="338"/>
      <c r="AH241" s="336"/>
      <c r="AI241" s="161">
        <f t="shared" si="130"/>
        <v>0</v>
      </c>
      <c r="AJ241" s="162">
        <f t="shared" si="115"/>
        <v>2.5</v>
      </c>
      <c r="AK241" s="163">
        <f t="shared" si="131"/>
        <v>2.5</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f t="shared" si="116"/>
        <v>8</v>
      </c>
      <c r="AX241" s="165" t="str">
        <f t="shared" si="117"/>
        <v/>
      </c>
      <c r="AY241" s="193">
        <f t="shared" si="118"/>
        <v>8</v>
      </c>
      <c r="AZ241" s="183" t="str">
        <f t="shared" si="119"/>
        <v/>
      </c>
      <c r="BA241" s="173">
        <f t="shared" si="120"/>
        <v>0.25</v>
      </c>
      <c r="BB241" s="174" t="str">
        <f t="shared" si="121"/>
        <v/>
      </c>
      <c r="BC241" s="186">
        <f t="shared" si="144"/>
        <v>0.25</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37.5" x14ac:dyDescent="0.3">
      <c r="A242" s="221"/>
      <c r="B242" s="222"/>
      <c r="C242" s="213">
        <v>231</v>
      </c>
      <c r="D242" s="638" t="s">
        <v>3570</v>
      </c>
      <c r="E242" s="16" t="s">
        <v>3552</v>
      </c>
      <c r="F242" s="17"/>
      <c r="G242" s="134">
        <v>45288</v>
      </c>
      <c r="H242" s="135">
        <v>45299</v>
      </c>
      <c r="I242" s="141" t="s">
        <v>0</v>
      </c>
      <c r="J242" s="25"/>
      <c r="K242" s="145"/>
      <c r="L242" s="28"/>
      <c r="M242" s="395">
        <v>45299</v>
      </c>
      <c r="N242" s="158">
        <f t="shared" si="127"/>
        <v>8</v>
      </c>
      <c r="O242" s="27" t="s">
        <v>0</v>
      </c>
      <c r="P242" s="27"/>
      <c r="Q242" s="27"/>
      <c r="R242" s="27"/>
      <c r="S242" s="27"/>
      <c r="T242" s="28"/>
      <c r="U242" s="29"/>
      <c r="V242" s="32">
        <v>0.25</v>
      </c>
      <c r="W242" s="318">
        <v>0.25</v>
      </c>
      <c r="X242" s="319"/>
      <c r="Y242" s="160">
        <f t="shared" si="113"/>
        <v>0.5</v>
      </c>
      <c r="Z242" s="159">
        <f t="shared" si="128"/>
        <v>7.5</v>
      </c>
      <c r="AA242" s="327"/>
      <c r="AB242" s="400">
        <f t="shared" si="137"/>
        <v>-30</v>
      </c>
      <c r="AC242" s="371"/>
      <c r="AD242" s="226" t="str">
        <f t="shared" si="114"/>
        <v/>
      </c>
      <c r="AE242" s="368">
        <f t="shared" si="129"/>
        <v>-22.5</v>
      </c>
      <c r="AF242" s="339"/>
      <c r="AG242" s="338"/>
      <c r="AH242" s="336"/>
      <c r="AI242" s="161">
        <f t="shared" si="130"/>
        <v>0</v>
      </c>
      <c r="AJ242" s="162">
        <f t="shared" si="115"/>
        <v>7.5</v>
      </c>
      <c r="AK242" s="163">
        <f t="shared" si="131"/>
        <v>7.5</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f t="shared" si="116"/>
        <v>8</v>
      </c>
      <c r="AX242" s="165" t="str">
        <f t="shared" si="117"/>
        <v/>
      </c>
      <c r="AY242" s="193">
        <f t="shared" si="118"/>
        <v>8</v>
      </c>
      <c r="AZ242" s="183" t="str">
        <f t="shared" si="119"/>
        <v/>
      </c>
      <c r="BA242" s="173">
        <f t="shared" si="120"/>
        <v>0.25</v>
      </c>
      <c r="BB242" s="174" t="str">
        <f t="shared" si="121"/>
        <v/>
      </c>
      <c r="BC242" s="186">
        <f t="shared" si="144"/>
        <v>0.25</v>
      </c>
      <c r="BD242" s="174" t="str">
        <f t="shared" si="122"/>
        <v/>
      </c>
      <c r="BE242" s="201">
        <f t="shared" si="123"/>
        <v>0.25</v>
      </c>
      <c r="BF242" s="174" t="str">
        <f t="shared" si="124"/>
        <v/>
      </c>
      <c r="BG242" s="186">
        <f t="shared" si="125"/>
        <v>0.25</v>
      </c>
      <c r="BH242" s="175" t="str">
        <f t="shared" si="126"/>
        <v/>
      </c>
      <c r="BI242" s="632"/>
      <c r="BQ242" s="57" t="s">
        <v>1895</v>
      </c>
      <c r="BV242" s="57" t="s">
        <v>1896</v>
      </c>
      <c r="BW242" s="57"/>
      <c r="BY242" s="57" t="s">
        <v>1897</v>
      </c>
      <c r="CA242" s="57" t="s">
        <v>1898</v>
      </c>
      <c r="CC242" s="57" t="s">
        <v>1899</v>
      </c>
    </row>
    <row r="243" spans="1:81" ht="37.5" x14ac:dyDescent="0.3">
      <c r="A243" s="221"/>
      <c r="B243" s="222"/>
      <c r="C243" s="214">
        <v>232</v>
      </c>
      <c r="D243" s="639" t="s">
        <v>3571</v>
      </c>
      <c r="E243" s="16" t="s">
        <v>3552</v>
      </c>
      <c r="F243" s="17"/>
      <c r="G243" s="134">
        <v>45288</v>
      </c>
      <c r="H243" s="135">
        <v>45299</v>
      </c>
      <c r="I243" s="141" t="s">
        <v>0</v>
      </c>
      <c r="J243" s="25"/>
      <c r="K243" s="145"/>
      <c r="L243" s="28"/>
      <c r="M243" s="395">
        <v>45299</v>
      </c>
      <c r="N243" s="158">
        <f t="shared" si="127"/>
        <v>8</v>
      </c>
      <c r="O243" s="27"/>
      <c r="P243" s="27"/>
      <c r="Q243" s="27"/>
      <c r="R243" s="27" t="s">
        <v>0</v>
      </c>
      <c r="S243" s="27"/>
      <c r="T243" s="28"/>
      <c r="U243" s="29"/>
      <c r="V243" s="32">
        <v>0.25</v>
      </c>
      <c r="W243" s="318"/>
      <c r="X243" s="319"/>
      <c r="Y243" s="160">
        <f t="shared" si="113"/>
        <v>0.25</v>
      </c>
      <c r="Z243" s="159">
        <f t="shared" si="128"/>
        <v>2.5</v>
      </c>
      <c r="AA243" s="327"/>
      <c r="AB243" s="400">
        <f t="shared" si="137"/>
        <v>-30</v>
      </c>
      <c r="AC243" s="371"/>
      <c r="AD243" s="226" t="str">
        <f t="shared" si="114"/>
        <v/>
      </c>
      <c r="AE243" s="368">
        <f t="shared" si="129"/>
        <v>-27.5</v>
      </c>
      <c r="AF243" s="339"/>
      <c r="AG243" s="338"/>
      <c r="AH243" s="336"/>
      <c r="AI243" s="161">
        <f t="shared" si="130"/>
        <v>0</v>
      </c>
      <c r="AJ243" s="162">
        <f t="shared" si="115"/>
        <v>2.5</v>
      </c>
      <c r="AK243" s="163">
        <f t="shared" si="131"/>
        <v>2.5</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f t="shared" si="116"/>
        <v>8</v>
      </c>
      <c r="AX243" s="165" t="str">
        <f t="shared" si="117"/>
        <v/>
      </c>
      <c r="AY243" s="193">
        <f t="shared" si="118"/>
        <v>8</v>
      </c>
      <c r="AZ243" s="183" t="str">
        <f t="shared" si="119"/>
        <v/>
      </c>
      <c r="BA243" s="173">
        <f t="shared" si="120"/>
        <v>0.25</v>
      </c>
      <c r="BB243" s="174" t="str">
        <f t="shared" si="121"/>
        <v/>
      </c>
      <c r="BC243" s="186">
        <f t="shared" si="144"/>
        <v>0.25</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646" t="s">
        <v>3572</v>
      </c>
      <c r="E244" s="16" t="s">
        <v>3552</v>
      </c>
      <c r="F244" s="17"/>
      <c r="G244" s="134">
        <v>45288</v>
      </c>
      <c r="H244" s="135">
        <v>45299</v>
      </c>
      <c r="I244" s="141" t="s">
        <v>0</v>
      </c>
      <c r="J244" s="25"/>
      <c r="K244" s="145"/>
      <c r="L244" s="28"/>
      <c r="M244" s="395">
        <v>45299</v>
      </c>
      <c r="N244" s="158">
        <f t="shared" si="127"/>
        <v>8</v>
      </c>
      <c r="O244" s="27"/>
      <c r="P244" s="27"/>
      <c r="Q244" s="27"/>
      <c r="R244" s="27" t="s">
        <v>0</v>
      </c>
      <c r="S244" s="27"/>
      <c r="T244" s="28"/>
      <c r="U244" s="29"/>
      <c r="V244" s="32">
        <v>0.25</v>
      </c>
      <c r="W244" s="318"/>
      <c r="X244" s="319"/>
      <c r="Y244" s="160">
        <f t="shared" si="113"/>
        <v>0.25</v>
      </c>
      <c r="Z244" s="159">
        <f t="shared" si="128"/>
        <v>2.5</v>
      </c>
      <c r="AA244" s="327"/>
      <c r="AB244" s="400">
        <f t="shared" si="137"/>
        <v>-30</v>
      </c>
      <c r="AC244" s="371"/>
      <c r="AD244" s="226" t="str">
        <f t="shared" si="114"/>
        <v/>
      </c>
      <c r="AE244" s="368">
        <f t="shared" si="129"/>
        <v>-27.5</v>
      </c>
      <c r="AF244" s="339"/>
      <c r="AG244" s="338"/>
      <c r="AH244" s="336"/>
      <c r="AI244" s="161">
        <f t="shared" si="130"/>
        <v>0</v>
      </c>
      <c r="AJ244" s="162">
        <f t="shared" si="115"/>
        <v>2.5</v>
      </c>
      <c r="AK244" s="163">
        <f t="shared" si="131"/>
        <v>2.5</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f t="shared" si="116"/>
        <v>8</v>
      </c>
      <c r="AX244" s="165" t="str">
        <f t="shared" si="117"/>
        <v/>
      </c>
      <c r="AY244" s="193">
        <f t="shared" si="118"/>
        <v>8</v>
      </c>
      <c r="AZ244" s="183" t="str">
        <f t="shared" si="119"/>
        <v/>
      </c>
      <c r="BA244" s="173">
        <f t="shared" si="120"/>
        <v>0.25</v>
      </c>
      <c r="BB244" s="174" t="str">
        <f t="shared" si="121"/>
        <v/>
      </c>
      <c r="BC244" s="186">
        <f t="shared" si="144"/>
        <v>0.25</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646" t="s">
        <v>3573</v>
      </c>
      <c r="E245" s="16" t="s">
        <v>3552</v>
      </c>
      <c r="F245" s="17"/>
      <c r="G245" s="134">
        <v>45288</v>
      </c>
      <c r="H245" s="135">
        <v>45299</v>
      </c>
      <c r="I245" s="141" t="s">
        <v>0</v>
      </c>
      <c r="J245" s="25"/>
      <c r="K245" s="145"/>
      <c r="L245" s="28"/>
      <c r="M245" s="395">
        <v>45299</v>
      </c>
      <c r="N245" s="158">
        <f t="shared" si="127"/>
        <v>8</v>
      </c>
      <c r="O245" s="27"/>
      <c r="P245" s="27"/>
      <c r="Q245" s="27"/>
      <c r="R245" s="27" t="s">
        <v>0</v>
      </c>
      <c r="S245" s="27"/>
      <c r="T245" s="28"/>
      <c r="U245" s="29"/>
      <c r="V245" s="32">
        <v>0.25</v>
      </c>
      <c r="W245" s="318"/>
      <c r="X245" s="319"/>
      <c r="Y245" s="160">
        <f t="shared" si="113"/>
        <v>0.25</v>
      </c>
      <c r="Z245" s="159">
        <f t="shared" si="128"/>
        <v>2.5</v>
      </c>
      <c r="AA245" s="327"/>
      <c r="AB245" s="400">
        <f t="shared" si="137"/>
        <v>-30</v>
      </c>
      <c r="AC245" s="371"/>
      <c r="AD245" s="226" t="str">
        <f t="shared" si="114"/>
        <v/>
      </c>
      <c r="AE245" s="368">
        <f t="shared" si="129"/>
        <v>-27.5</v>
      </c>
      <c r="AF245" s="339"/>
      <c r="AG245" s="338"/>
      <c r="AH245" s="336"/>
      <c r="AI245" s="161">
        <f t="shared" si="130"/>
        <v>0</v>
      </c>
      <c r="AJ245" s="162">
        <f t="shared" si="115"/>
        <v>2.5</v>
      </c>
      <c r="AK245" s="163">
        <f t="shared" si="131"/>
        <v>2.5</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f t="shared" si="116"/>
        <v>8</v>
      </c>
      <c r="AX245" s="165" t="str">
        <f t="shared" si="117"/>
        <v/>
      </c>
      <c r="AY245" s="193">
        <f t="shared" si="118"/>
        <v>8</v>
      </c>
      <c r="AZ245" s="183" t="str">
        <f t="shared" si="119"/>
        <v/>
      </c>
      <c r="BA245" s="173">
        <f t="shared" si="120"/>
        <v>0.25</v>
      </c>
      <c r="BB245" s="174" t="str">
        <f t="shared" si="121"/>
        <v/>
      </c>
      <c r="BC245" s="186">
        <f t="shared" si="144"/>
        <v>0.25</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646" t="s">
        <v>3574</v>
      </c>
      <c r="E246" s="16" t="s">
        <v>3552</v>
      </c>
      <c r="F246" s="17"/>
      <c r="G246" s="134">
        <v>45288</v>
      </c>
      <c r="H246" s="135">
        <v>45299</v>
      </c>
      <c r="I246" s="141" t="s">
        <v>0</v>
      </c>
      <c r="J246" s="25"/>
      <c r="K246" s="145"/>
      <c r="L246" s="28"/>
      <c r="M246" s="395">
        <v>45299</v>
      </c>
      <c r="N246" s="158">
        <f t="shared" si="127"/>
        <v>8</v>
      </c>
      <c r="O246" s="27"/>
      <c r="P246" s="27"/>
      <c r="Q246" s="27"/>
      <c r="R246" s="27" t="s">
        <v>0</v>
      </c>
      <c r="S246" s="27"/>
      <c r="T246" s="28"/>
      <c r="U246" s="29"/>
      <c r="V246" s="32">
        <v>0.25</v>
      </c>
      <c r="W246" s="318"/>
      <c r="X246" s="319"/>
      <c r="Y246" s="160">
        <f t="shared" si="113"/>
        <v>0.25</v>
      </c>
      <c r="Z246" s="159">
        <f t="shared" si="128"/>
        <v>2.5</v>
      </c>
      <c r="AA246" s="327"/>
      <c r="AB246" s="400">
        <f t="shared" si="137"/>
        <v>-30</v>
      </c>
      <c r="AC246" s="371"/>
      <c r="AD246" s="226" t="str">
        <f t="shared" si="114"/>
        <v/>
      </c>
      <c r="AE246" s="368">
        <f t="shared" si="129"/>
        <v>-27.5</v>
      </c>
      <c r="AF246" s="339"/>
      <c r="AG246" s="338"/>
      <c r="AH246" s="336"/>
      <c r="AI246" s="161">
        <f t="shared" si="130"/>
        <v>0</v>
      </c>
      <c r="AJ246" s="162">
        <f t="shared" si="115"/>
        <v>2.5</v>
      </c>
      <c r="AK246" s="163">
        <f t="shared" si="131"/>
        <v>2.5</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f t="shared" si="116"/>
        <v>8</v>
      </c>
      <c r="AX246" s="165" t="str">
        <f t="shared" si="117"/>
        <v/>
      </c>
      <c r="AY246" s="193">
        <f t="shared" si="118"/>
        <v>8</v>
      </c>
      <c r="AZ246" s="183" t="str">
        <f t="shared" si="119"/>
        <v/>
      </c>
      <c r="BA246" s="173">
        <f t="shared" si="120"/>
        <v>0.25</v>
      </c>
      <c r="BB246" s="174" t="str">
        <f t="shared" si="121"/>
        <v/>
      </c>
      <c r="BC246" s="186">
        <f t="shared" si="144"/>
        <v>0.25</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41.25" customHeight="1" x14ac:dyDescent="0.3">
      <c r="A247" s="221"/>
      <c r="B247" s="222"/>
      <c r="C247" s="213">
        <v>236</v>
      </c>
      <c r="D247" s="639" t="s">
        <v>3575</v>
      </c>
      <c r="E247" s="16" t="s">
        <v>3552</v>
      </c>
      <c r="F247" s="17"/>
      <c r="G247" s="134">
        <v>45288</v>
      </c>
      <c r="H247" s="135">
        <v>45299</v>
      </c>
      <c r="I247" s="141" t="s">
        <v>0</v>
      </c>
      <c r="J247" s="25"/>
      <c r="K247" s="145"/>
      <c r="L247" s="28"/>
      <c r="M247" s="395">
        <v>45299</v>
      </c>
      <c r="N247" s="158">
        <f t="shared" si="127"/>
        <v>8</v>
      </c>
      <c r="O247" s="27"/>
      <c r="P247" s="27"/>
      <c r="Q247" s="27"/>
      <c r="R247" s="27" t="s">
        <v>0</v>
      </c>
      <c r="S247" s="27"/>
      <c r="T247" s="28"/>
      <c r="U247" s="29"/>
      <c r="V247" s="32">
        <v>0.25</v>
      </c>
      <c r="W247" s="318"/>
      <c r="X247" s="319"/>
      <c r="Y247" s="160">
        <f t="shared" si="113"/>
        <v>0.25</v>
      </c>
      <c r="Z247" s="159">
        <f t="shared" si="128"/>
        <v>2.5</v>
      </c>
      <c r="AA247" s="327"/>
      <c r="AB247" s="400">
        <f t="shared" si="137"/>
        <v>-30</v>
      </c>
      <c r="AC247" s="371"/>
      <c r="AD247" s="226" t="str">
        <f t="shared" si="114"/>
        <v/>
      </c>
      <c r="AE247" s="368">
        <f t="shared" si="129"/>
        <v>-27.5</v>
      </c>
      <c r="AF247" s="339"/>
      <c r="AG247" s="338"/>
      <c r="AH247" s="336"/>
      <c r="AI247" s="161">
        <f t="shared" si="130"/>
        <v>0</v>
      </c>
      <c r="AJ247" s="162">
        <f t="shared" si="115"/>
        <v>2.5</v>
      </c>
      <c r="AK247" s="163">
        <f t="shared" si="131"/>
        <v>2.5</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f t="shared" si="116"/>
        <v>8</v>
      </c>
      <c r="AX247" s="165" t="str">
        <f t="shared" si="117"/>
        <v/>
      </c>
      <c r="AY247" s="193">
        <f t="shared" si="118"/>
        <v>8</v>
      </c>
      <c r="AZ247" s="183" t="str">
        <f t="shared" si="119"/>
        <v/>
      </c>
      <c r="BA247" s="173">
        <f t="shared" si="120"/>
        <v>0.25</v>
      </c>
      <c r="BB247" s="174" t="str">
        <f t="shared" si="121"/>
        <v/>
      </c>
      <c r="BC247" s="186">
        <f t="shared" si="144"/>
        <v>0.25</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41.25" customHeight="1" x14ac:dyDescent="0.3">
      <c r="A248" s="221"/>
      <c r="B248" s="222"/>
      <c r="C248" s="214">
        <v>237</v>
      </c>
      <c r="D248" s="659" t="s">
        <v>3557</v>
      </c>
      <c r="E248" s="16" t="s">
        <v>3549</v>
      </c>
      <c r="F248" s="17"/>
      <c r="G248" s="134">
        <v>45288</v>
      </c>
      <c r="H248" s="137">
        <v>45299</v>
      </c>
      <c r="I248" s="143" t="s">
        <v>0</v>
      </c>
      <c r="J248" s="80"/>
      <c r="K248" s="147"/>
      <c r="L248" s="30"/>
      <c r="M248" s="395">
        <v>45299</v>
      </c>
      <c r="N248" s="158">
        <f t="shared" si="127"/>
        <v>8</v>
      </c>
      <c r="O248" s="27"/>
      <c r="P248" s="27"/>
      <c r="Q248" s="27"/>
      <c r="R248" s="27" t="s">
        <v>0</v>
      </c>
      <c r="S248" s="27"/>
      <c r="T248" s="28"/>
      <c r="U248" s="29"/>
      <c r="V248" s="32">
        <v>0.25</v>
      </c>
      <c r="W248" s="318"/>
      <c r="X248" s="319"/>
      <c r="Y248" s="160">
        <f t="shared" si="113"/>
        <v>0.25</v>
      </c>
      <c r="Z248" s="159">
        <f t="shared" si="128"/>
        <v>2.5</v>
      </c>
      <c r="AA248" s="327"/>
      <c r="AB248" s="400">
        <f t="shared" si="137"/>
        <v>-30</v>
      </c>
      <c r="AC248" s="371"/>
      <c r="AD248" s="226" t="str">
        <f t="shared" si="114"/>
        <v/>
      </c>
      <c r="AE248" s="368">
        <f t="shared" si="129"/>
        <v>-27.5</v>
      </c>
      <c r="AF248" s="339"/>
      <c r="AG248" s="338"/>
      <c r="AH248" s="336"/>
      <c r="AI248" s="161">
        <f t="shared" si="130"/>
        <v>0</v>
      </c>
      <c r="AJ248" s="162">
        <f t="shared" si="115"/>
        <v>2.5</v>
      </c>
      <c r="AK248" s="163">
        <f t="shared" si="131"/>
        <v>2.5</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f t="shared" si="116"/>
        <v>8</v>
      </c>
      <c r="AX248" s="165" t="str">
        <f t="shared" si="117"/>
        <v/>
      </c>
      <c r="AY248" s="193">
        <f t="shared" si="118"/>
        <v>8</v>
      </c>
      <c r="AZ248" s="183" t="str">
        <f t="shared" si="119"/>
        <v/>
      </c>
      <c r="BA248" s="173">
        <f t="shared" si="120"/>
        <v>0.25</v>
      </c>
      <c r="BB248" s="174" t="str">
        <f t="shared" si="121"/>
        <v/>
      </c>
      <c r="BC248" s="186">
        <f t="shared" si="144"/>
        <v>0.25</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648" t="s">
        <v>3558</v>
      </c>
      <c r="E249" s="16" t="s">
        <v>3549</v>
      </c>
      <c r="F249" s="17"/>
      <c r="G249" s="134">
        <v>45288</v>
      </c>
      <c r="H249" s="137">
        <v>45299</v>
      </c>
      <c r="I249" s="143" t="s">
        <v>0</v>
      </c>
      <c r="J249" s="25"/>
      <c r="K249" s="145"/>
      <c r="L249" s="28"/>
      <c r="M249" s="395">
        <v>45299</v>
      </c>
      <c r="N249" s="158">
        <f t="shared" si="127"/>
        <v>8</v>
      </c>
      <c r="O249" s="27"/>
      <c r="P249" s="27"/>
      <c r="Q249" s="27"/>
      <c r="R249" s="27" t="s">
        <v>0</v>
      </c>
      <c r="S249" s="27"/>
      <c r="T249" s="28"/>
      <c r="U249" s="29"/>
      <c r="V249" s="32">
        <v>0.25</v>
      </c>
      <c r="W249" s="318"/>
      <c r="X249" s="319"/>
      <c r="Y249" s="160">
        <f t="shared" si="113"/>
        <v>0.25</v>
      </c>
      <c r="Z249" s="159">
        <f t="shared" si="128"/>
        <v>2.5</v>
      </c>
      <c r="AA249" s="327"/>
      <c r="AB249" s="400">
        <f t="shared" si="137"/>
        <v>-30</v>
      </c>
      <c r="AC249" s="371"/>
      <c r="AD249" s="226" t="str">
        <f t="shared" si="114"/>
        <v/>
      </c>
      <c r="AE249" s="368">
        <f t="shared" si="129"/>
        <v>-27.5</v>
      </c>
      <c r="AF249" s="339"/>
      <c r="AG249" s="338"/>
      <c r="AH249" s="336"/>
      <c r="AI249" s="161">
        <f t="shared" si="130"/>
        <v>0</v>
      </c>
      <c r="AJ249" s="162">
        <f t="shared" si="115"/>
        <v>2.5</v>
      </c>
      <c r="AK249" s="163">
        <f t="shared" si="131"/>
        <v>2.5</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f t="shared" si="116"/>
        <v>8</v>
      </c>
      <c r="AX249" s="165" t="str">
        <f t="shared" si="117"/>
        <v/>
      </c>
      <c r="AY249" s="193">
        <f t="shared" si="118"/>
        <v>8</v>
      </c>
      <c r="AZ249" s="183" t="str">
        <f t="shared" si="119"/>
        <v/>
      </c>
      <c r="BA249" s="173">
        <f t="shared" si="120"/>
        <v>0.25</v>
      </c>
      <c r="BB249" s="174" t="str">
        <f t="shared" si="121"/>
        <v/>
      </c>
      <c r="BC249" s="186">
        <f t="shared" si="144"/>
        <v>0.25</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649" t="s">
        <v>3559</v>
      </c>
      <c r="E250" s="16" t="s">
        <v>3549</v>
      </c>
      <c r="F250" s="17"/>
      <c r="G250" s="134">
        <v>45288</v>
      </c>
      <c r="H250" s="137">
        <v>45299</v>
      </c>
      <c r="I250" s="143" t="s">
        <v>0</v>
      </c>
      <c r="J250" s="25"/>
      <c r="K250" s="145"/>
      <c r="L250" s="28"/>
      <c r="M250" s="395">
        <v>45299</v>
      </c>
      <c r="N250" s="158">
        <f t="shared" si="127"/>
        <v>8</v>
      </c>
      <c r="O250" s="27"/>
      <c r="P250" s="27"/>
      <c r="Q250" s="27"/>
      <c r="R250" s="27" t="s">
        <v>0</v>
      </c>
      <c r="S250" s="27"/>
      <c r="T250" s="28"/>
      <c r="U250" s="29"/>
      <c r="V250" s="32">
        <v>0.25</v>
      </c>
      <c r="W250" s="318"/>
      <c r="X250" s="319"/>
      <c r="Y250" s="160">
        <f t="shared" si="113"/>
        <v>0.25</v>
      </c>
      <c r="Z250" s="159">
        <f t="shared" si="128"/>
        <v>2.5</v>
      </c>
      <c r="AA250" s="327"/>
      <c r="AB250" s="400">
        <f t="shared" si="137"/>
        <v>-30</v>
      </c>
      <c r="AC250" s="371"/>
      <c r="AD250" s="226" t="str">
        <f t="shared" si="114"/>
        <v/>
      </c>
      <c r="AE250" s="368">
        <f t="shared" si="129"/>
        <v>-27.5</v>
      </c>
      <c r="AF250" s="339"/>
      <c r="AG250" s="338"/>
      <c r="AH250" s="336"/>
      <c r="AI250" s="161">
        <f t="shared" si="130"/>
        <v>0</v>
      </c>
      <c r="AJ250" s="162">
        <f t="shared" si="115"/>
        <v>2.5</v>
      </c>
      <c r="AK250" s="163">
        <f t="shared" si="131"/>
        <v>2.5</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f t="shared" si="116"/>
        <v>8</v>
      </c>
      <c r="AX250" s="165" t="str">
        <f t="shared" si="117"/>
        <v/>
      </c>
      <c r="AY250" s="193">
        <f t="shared" si="118"/>
        <v>8</v>
      </c>
      <c r="AZ250" s="183" t="str">
        <f t="shared" si="119"/>
        <v/>
      </c>
      <c r="BA250" s="173">
        <f t="shared" si="120"/>
        <v>0.25</v>
      </c>
      <c r="BB250" s="174" t="str">
        <f t="shared" si="121"/>
        <v/>
      </c>
      <c r="BC250" s="186">
        <f t="shared" si="144"/>
        <v>0.25</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648" t="s">
        <v>3560</v>
      </c>
      <c r="E251" s="16" t="s">
        <v>3549</v>
      </c>
      <c r="F251" s="17"/>
      <c r="G251" s="134">
        <v>45288</v>
      </c>
      <c r="H251" s="137">
        <v>45299</v>
      </c>
      <c r="I251" s="143" t="s">
        <v>0</v>
      </c>
      <c r="J251" s="25"/>
      <c r="K251" s="145"/>
      <c r="L251" s="28"/>
      <c r="M251" s="395">
        <v>45299</v>
      </c>
      <c r="N251" s="158">
        <f t="shared" si="127"/>
        <v>8</v>
      </c>
      <c r="O251" s="27"/>
      <c r="P251" s="27"/>
      <c r="Q251" s="27"/>
      <c r="R251" s="27" t="s">
        <v>0</v>
      </c>
      <c r="S251" s="27"/>
      <c r="T251" s="28"/>
      <c r="U251" s="29"/>
      <c r="V251" s="32">
        <v>0.25</v>
      </c>
      <c r="W251" s="318"/>
      <c r="X251" s="319"/>
      <c r="Y251" s="160">
        <f t="shared" si="113"/>
        <v>0.25</v>
      </c>
      <c r="Z251" s="159">
        <f t="shared" si="128"/>
        <v>2.5</v>
      </c>
      <c r="AA251" s="327"/>
      <c r="AB251" s="400">
        <f t="shared" si="137"/>
        <v>-30</v>
      </c>
      <c r="AC251" s="371"/>
      <c r="AD251" s="226" t="str">
        <f t="shared" si="114"/>
        <v/>
      </c>
      <c r="AE251" s="368">
        <f t="shared" si="129"/>
        <v>-27.5</v>
      </c>
      <c r="AF251" s="339"/>
      <c r="AG251" s="338"/>
      <c r="AH251" s="336"/>
      <c r="AI251" s="161">
        <f t="shared" si="130"/>
        <v>0</v>
      </c>
      <c r="AJ251" s="162">
        <f t="shared" si="115"/>
        <v>2.5</v>
      </c>
      <c r="AK251" s="163">
        <f t="shared" si="131"/>
        <v>2.5</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f t="shared" si="116"/>
        <v>8</v>
      </c>
      <c r="AX251" s="165" t="str">
        <f t="shared" si="117"/>
        <v/>
      </c>
      <c r="AY251" s="193">
        <f t="shared" si="118"/>
        <v>8</v>
      </c>
      <c r="AZ251" s="183" t="str">
        <f t="shared" si="119"/>
        <v/>
      </c>
      <c r="BA251" s="173">
        <f t="shared" si="120"/>
        <v>0.25</v>
      </c>
      <c r="BB251" s="174" t="str">
        <f t="shared" si="121"/>
        <v/>
      </c>
      <c r="BC251" s="186">
        <f t="shared" si="144"/>
        <v>0.25</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648" t="s">
        <v>3561</v>
      </c>
      <c r="E252" s="16" t="s">
        <v>3549</v>
      </c>
      <c r="F252" s="17"/>
      <c r="G252" s="134">
        <v>45288</v>
      </c>
      <c r="H252" s="137">
        <v>45299</v>
      </c>
      <c r="I252" s="143" t="s">
        <v>0</v>
      </c>
      <c r="J252" s="25"/>
      <c r="K252" s="145"/>
      <c r="L252" s="28"/>
      <c r="M252" s="395">
        <v>45299</v>
      </c>
      <c r="N252" s="158">
        <f t="shared" si="127"/>
        <v>8</v>
      </c>
      <c r="O252" s="27"/>
      <c r="P252" s="27"/>
      <c r="Q252" s="27"/>
      <c r="R252" s="27" t="s">
        <v>0</v>
      </c>
      <c r="S252" s="27"/>
      <c r="T252" s="28"/>
      <c r="U252" s="29"/>
      <c r="V252" s="32">
        <v>0.25</v>
      </c>
      <c r="W252" s="318"/>
      <c r="X252" s="319"/>
      <c r="Y252" s="160">
        <f t="shared" si="113"/>
        <v>0.25</v>
      </c>
      <c r="Z252" s="159">
        <f t="shared" si="128"/>
        <v>2.5</v>
      </c>
      <c r="AA252" s="327"/>
      <c r="AB252" s="400">
        <f t="shared" si="137"/>
        <v>-30</v>
      </c>
      <c r="AC252" s="371"/>
      <c r="AD252" s="226" t="str">
        <f t="shared" si="114"/>
        <v/>
      </c>
      <c r="AE252" s="368">
        <f t="shared" si="129"/>
        <v>-27.5</v>
      </c>
      <c r="AF252" s="339"/>
      <c r="AG252" s="338"/>
      <c r="AH252" s="336"/>
      <c r="AI252" s="161">
        <f t="shared" si="130"/>
        <v>0</v>
      </c>
      <c r="AJ252" s="162">
        <f t="shared" si="115"/>
        <v>2.5</v>
      </c>
      <c r="AK252" s="163">
        <f t="shared" si="131"/>
        <v>2.5</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f t="shared" si="116"/>
        <v>8</v>
      </c>
      <c r="AX252" s="165" t="str">
        <f t="shared" si="117"/>
        <v/>
      </c>
      <c r="AY252" s="193">
        <f t="shared" si="118"/>
        <v>8</v>
      </c>
      <c r="AZ252" s="183" t="str">
        <f t="shared" si="119"/>
        <v/>
      </c>
      <c r="BA252" s="173">
        <f t="shared" si="120"/>
        <v>0.25</v>
      </c>
      <c r="BB252" s="174" t="str">
        <f t="shared" si="121"/>
        <v/>
      </c>
      <c r="BC252" s="186">
        <f t="shared" si="144"/>
        <v>0.25</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648" t="s">
        <v>3562</v>
      </c>
      <c r="E253" s="16" t="s">
        <v>3549</v>
      </c>
      <c r="F253" s="17"/>
      <c r="G253" s="134">
        <v>45288</v>
      </c>
      <c r="H253" s="137">
        <v>45299</v>
      </c>
      <c r="I253" s="143" t="s">
        <v>0</v>
      </c>
      <c r="J253" s="25"/>
      <c r="K253" s="145"/>
      <c r="L253" s="28"/>
      <c r="M253" s="395">
        <v>45299</v>
      </c>
      <c r="N253" s="158">
        <f t="shared" si="127"/>
        <v>8</v>
      </c>
      <c r="O253" s="27"/>
      <c r="P253" s="27"/>
      <c r="Q253" s="27"/>
      <c r="R253" s="27" t="s">
        <v>0</v>
      </c>
      <c r="S253" s="27"/>
      <c r="T253" s="28"/>
      <c r="U253" s="29"/>
      <c r="V253" s="32">
        <v>0.25</v>
      </c>
      <c r="W253" s="318"/>
      <c r="X253" s="319"/>
      <c r="Y253" s="160">
        <f t="shared" si="113"/>
        <v>0.25</v>
      </c>
      <c r="Z253" s="159">
        <f t="shared" si="128"/>
        <v>2.5</v>
      </c>
      <c r="AA253" s="327"/>
      <c r="AB253" s="400">
        <f t="shared" si="137"/>
        <v>-30</v>
      </c>
      <c r="AC253" s="371"/>
      <c r="AD253" s="226" t="str">
        <f t="shared" si="114"/>
        <v/>
      </c>
      <c r="AE253" s="368">
        <f t="shared" si="129"/>
        <v>-27.5</v>
      </c>
      <c r="AF253" s="339"/>
      <c r="AG253" s="338"/>
      <c r="AH253" s="336"/>
      <c r="AI253" s="161">
        <f t="shared" si="130"/>
        <v>0</v>
      </c>
      <c r="AJ253" s="162">
        <f t="shared" si="115"/>
        <v>2.5</v>
      </c>
      <c r="AK253" s="163">
        <f t="shared" si="131"/>
        <v>2.5</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f t="shared" si="116"/>
        <v>8</v>
      </c>
      <c r="AX253" s="165" t="str">
        <f t="shared" si="117"/>
        <v/>
      </c>
      <c r="AY253" s="193">
        <f t="shared" si="118"/>
        <v>8</v>
      </c>
      <c r="AZ253" s="183" t="str">
        <f t="shared" si="119"/>
        <v/>
      </c>
      <c r="BA253" s="173">
        <f t="shared" si="120"/>
        <v>0.25</v>
      </c>
      <c r="BB253" s="174" t="str">
        <f t="shared" si="121"/>
        <v/>
      </c>
      <c r="BC253" s="186">
        <f t="shared" si="144"/>
        <v>0.25</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649" t="s">
        <v>3563</v>
      </c>
      <c r="E254" s="16" t="s">
        <v>3549</v>
      </c>
      <c r="F254" s="17"/>
      <c r="G254" s="134">
        <v>45288</v>
      </c>
      <c r="H254" s="137">
        <v>45299</v>
      </c>
      <c r="I254" s="143" t="s">
        <v>0</v>
      </c>
      <c r="J254" s="25"/>
      <c r="K254" s="145"/>
      <c r="L254" s="28"/>
      <c r="M254" s="395">
        <v>45299</v>
      </c>
      <c r="N254" s="158">
        <f t="shared" si="127"/>
        <v>8</v>
      </c>
      <c r="O254" s="27"/>
      <c r="P254" s="27"/>
      <c r="Q254" s="27"/>
      <c r="R254" s="27" t="s">
        <v>0</v>
      </c>
      <c r="S254" s="27"/>
      <c r="T254" s="28"/>
      <c r="U254" s="29"/>
      <c r="V254" s="32">
        <v>0.25</v>
      </c>
      <c r="W254" s="318"/>
      <c r="X254" s="319"/>
      <c r="Y254" s="160">
        <f t="shared" si="113"/>
        <v>0.25</v>
      </c>
      <c r="Z254" s="159">
        <f t="shared" si="128"/>
        <v>2.5</v>
      </c>
      <c r="AA254" s="327"/>
      <c r="AB254" s="400">
        <f t="shared" si="137"/>
        <v>-30</v>
      </c>
      <c r="AC254" s="371"/>
      <c r="AD254" s="226" t="str">
        <f t="shared" si="114"/>
        <v/>
      </c>
      <c r="AE254" s="368">
        <f t="shared" si="129"/>
        <v>-27.5</v>
      </c>
      <c r="AF254" s="339"/>
      <c r="AG254" s="338"/>
      <c r="AH254" s="336"/>
      <c r="AI254" s="161">
        <f t="shared" si="130"/>
        <v>0</v>
      </c>
      <c r="AJ254" s="162">
        <f t="shared" si="115"/>
        <v>2.5</v>
      </c>
      <c r="AK254" s="163">
        <f t="shared" si="131"/>
        <v>2.5</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f t="shared" si="116"/>
        <v>8</v>
      </c>
      <c r="AX254" s="165" t="str">
        <f t="shared" si="117"/>
        <v/>
      </c>
      <c r="AY254" s="193">
        <f t="shared" si="118"/>
        <v>8</v>
      </c>
      <c r="AZ254" s="183" t="str">
        <f t="shared" si="119"/>
        <v/>
      </c>
      <c r="BA254" s="173">
        <f t="shared" si="120"/>
        <v>0.25</v>
      </c>
      <c r="BB254" s="174" t="str">
        <f t="shared" si="121"/>
        <v/>
      </c>
      <c r="BC254" s="186">
        <f t="shared" si="144"/>
        <v>0.25</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648" t="s">
        <v>3564</v>
      </c>
      <c r="E255" s="16" t="s">
        <v>3549</v>
      </c>
      <c r="F255" s="17"/>
      <c r="G255" s="134">
        <v>45288</v>
      </c>
      <c r="H255" s="137">
        <v>45299</v>
      </c>
      <c r="I255" s="143" t="s">
        <v>0</v>
      </c>
      <c r="J255" s="25"/>
      <c r="K255" s="145"/>
      <c r="L255" s="28"/>
      <c r="M255" s="395">
        <v>45299</v>
      </c>
      <c r="N255" s="158">
        <f t="shared" si="127"/>
        <v>8</v>
      </c>
      <c r="O255" s="27"/>
      <c r="P255" s="27"/>
      <c r="Q255" s="27"/>
      <c r="R255" s="27" t="s">
        <v>0</v>
      </c>
      <c r="S255" s="27"/>
      <c r="T255" s="28"/>
      <c r="U255" s="29"/>
      <c r="V255" s="32">
        <v>0.25</v>
      </c>
      <c r="W255" s="318"/>
      <c r="X255" s="319"/>
      <c r="Y255" s="160">
        <f t="shared" si="113"/>
        <v>0.25</v>
      </c>
      <c r="Z255" s="159">
        <f t="shared" si="128"/>
        <v>2.5</v>
      </c>
      <c r="AA255" s="327"/>
      <c r="AB255" s="400">
        <f t="shared" si="137"/>
        <v>-30</v>
      </c>
      <c r="AC255" s="371"/>
      <c r="AD255" s="226" t="str">
        <f t="shared" si="114"/>
        <v/>
      </c>
      <c r="AE255" s="368">
        <f t="shared" si="129"/>
        <v>-27.5</v>
      </c>
      <c r="AF255" s="339"/>
      <c r="AG255" s="338"/>
      <c r="AH255" s="336"/>
      <c r="AI255" s="161">
        <f t="shared" si="130"/>
        <v>0</v>
      </c>
      <c r="AJ255" s="162">
        <f t="shared" si="115"/>
        <v>2.5</v>
      </c>
      <c r="AK255" s="163">
        <f t="shared" si="131"/>
        <v>2.5</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f t="shared" si="116"/>
        <v>8</v>
      </c>
      <c r="AX255" s="165" t="str">
        <f t="shared" si="117"/>
        <v/>
      </c>
      <c r="AY255" s="193">
        <f t="shared" si="118"/>
        <v>8</v>
      </c>
      <c r="AZ255" s="183" t="str">
        <f t="shared" si="119"/>
        <v/>
      </c>
      <c r="BA255" s="173">
        <f t="shared" si="120"/>
        <v>0.25</v>
      </c>
      <c r="BB255" s="174" t="str">
        <f t="shared" si="121"/>
        <v/>
      </c>
      <c r="BC255" s="186">
        <f t="shared" si="144"/>
        <v>0.25</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648" t="s">
        <v>3565</v>
      </c>
      <c r="E256" s="16" t="s">
        <v>3549</v>
      </c>
      <c r="F256" s="17"/>
      <c r="G256" s="134">
        <v>45288</v>
      </c>
      <c r="H256" s="137">
        <v>45299</v>
      </c>
      <c r="I256" s="143" t="s">
        <v>0</v>
      </c>
      <c r="J256" s="25"/>
      <c r="K256" s="145"/>
      <c r="L256" s="28"/>
      <c r="M256" s="395">
        <v>45299</v>
      </c>
      <c r="N256" s="158">
        <f t="shared" si="127"/>
        <v>8</v>
      </c>
      <c r="O256" s="27"/>
      <c r="P256" s="27"/>
      <c r="Q256" s="27"/>
      <c r="R256" s="27" t="s">
        <v>0</v>
      </c>
      <c r="S256" s="27"/>
      <c r="T256" s="28"/>
      <c r="U256" s="29"/>
      <c r="V256" s="32">
        <v>0.25</v>
      </c>
      <c r="W256" s="318"/>
      <c r="X256" s="319"/>
      <c r="Y256" s="160">
        <f t="shared" si="113"/>
        <v>0.25</v>
      </c>
      <c r="Z256" s="159">
        <f t="shared" si="128"/>
        <v>2.5</v>
      </c>
      <c r="AA256" s="327"/>
      <c r="AB256" s="400">
        <f t="shared" si="137"/>
        <v>-30</v>
      </c>
      <c r="AC256" s="371"/>
      <c r="AD256" s="226" t="str">
        <f t="shared" si="114"/>
        <v/>
      </c>
      <c r="AE256" s="368">
        <f t="shared" si="129"/>
        <v>-27.5</v>
      </c>
      <c r="AF256" s="339"/>
      <c r="AG256" s="338"/>
      <c r="AH256" s="336"/>
      <c r="AI256" s="161">
        <f t="shared" si="130"/>
        <v>0</v>
      </c>
      <c r="AJ256" s="162">
        <f t="shared" si="115"/>
        <v>2.5</v>
      </c>
      <c r="AK256" s="163">
        <f t="shared" si="131"/>
        <v>2.5</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f t="shared" si="116"/>
        <v>8</v>
      </c>
      <c r="AX256" s="165" t="str">
        <f t="shared" si="117"/>
        <v/>
      </c>
      <c r="AY256" s="193">
        <f t="shared" si="118"/>
        <v>8</v>
      </c>
      <c r="AZ256" s="183" t="str">
        <f t="shared" si="119"/>
        <v/>
      </c>
      <c r="BA256" s="173">
        <f t="shared" si="120"/>
        <v>0.25</v>
      </c>
      <c r="BB256" s="174" t="str">
        <f t="shared" si="121"/>
        <v/>
      </c>
      <c r="BC256" s="186">
        <f t="shared" si="144"/>
        <v>0.25</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648" t="s">
        <v>3566</v>
      </c>
      <c r="E257" s="16" t="s">
        <v>3549</v>
      </c>
      <c r="F257" s="17"/>
      <c r="G257" s="134">
        <v>45288</v>
      </c>
      <c r="H257" s="137">
        <v>45299</v>
      </c>
      <c r="I257" s="143" t="s">
        <v>0</v>
      </c>
      <c r="J257" s="25"/>
      <c r="K257" s="145"/>
      <c r="L257" s="28"/>
      <c r="M257" s="395">
        <v>45299</v>
      </c>
      <c r="N257" s="158">
        <f t="shared" si="127"/>
        <v>8</v>
      </c>
      <c r="O257" s="27"/>
      <c r="P257" s="27"/>
      <c r="Q257" s="27"/>
      <c r="R257" s="27" t="s">
        <v>0</v>
      </c>
      <c r="S257" s="27"/>
      <c r="T257" s="28"/>
      <c r="U257" s="29"/>
      <c r="V257" s="32">
        <v>0.25</v>
      </c>
      <c r="W257" s="318"/>
      <c r="X257" s="319"/>
      <c r="Y257" s="160">
        <f t="shared" si="113"/>
        <v>0.25</v>
      </c>
      <c r="Z257" s="159">
        <f t="shared" si="128"/>
        <v>2.5</v>
      </c>
      <c r="AA257" s="327"/>
      <c r="AB257" s="400">
        <f t="shared" si="137"/>
        <v>-30</v>
      </c>
      <c r="AC257" s="371"/>
      <c r="AD257" s="226" t="str">
        <f t="shared" si="114"/>
        <v/>
      </c>
      <c r="AE257" s="368">
        <f t="shared" si="129"/>
        <v>-27.5</v>
      </c>
      <c r="AF257" s="339"/>
      <c r="AG257" s="338"/>
      <c r="AH257" s="336"/>
      <c r="AI257" s="161">
        <f t="shared" si="130"/>
        <v>0</v>
      </c>
      <c r="AJ257" s="162">
        <f t="shared" si="115"/>
        <v>2.5</v>
      </c>
      <c r="AK257" s="163">
        <f t="shared" si="131"/>
        <v>2.5</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f t="shared" si="116"/>
        <v>8</v>
      </c>
      <c r="AX257" s="165" t="str">
        <f t="shared" si="117"/>
        <v/>
      </c>
      <c r="AY257" s="193">
        <f t="shared" si="118"/>
        <v>8</v>
      </c>
      <c r="AZ257" s="183" t="str">
        <f t="shared" si="119"/>
        <v/>
      </c>
      <c r="BA257" s="173">
        <f t="shared" si="120"/>
        <v>0.25</v>
      </c>
      <c r="BB257" s="174" t="str">
        <f t="shared" si="121"/>
        <v/>
      </c>
      <c r="BC257" s="186">
        <f t="shared" si="144"/>
        <v>0.25</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649" t="s">
        <v>3567</v>
      </c>
      <c r="E258" s="16" t="s">
        <v>3549</v>
      </c>
      <c r="F258" s="17"/>
      <c r="G258" s="134">
        <v>45288</v>
      </c>
      <c r="H258" s="137">
        <v>45299</v>
      </c>
      <c r="I258" s="143" t="s">
        <v>0</v>
      </c>
      <c r="J258" s="25"/>
      <c r="K258" s="145"/>
      <c r="L258" s="28"/>
      <c r="M258" s="395">
        <v>45299</v>
      </c>
      <c r="N258" s="158">
        <f t="shared" si="127"/>
        <v>8</v>
      </c>
      <c r="O258" s="27" t="s">
        <v>0</v>
      </c>
      <c r="P258" s="27"/>
      <c r="Q258" s="27"/>
      <c r="R258" s="27"/>
      <c r="S258" s="27"/>
      <c r="T258" s="28"/>
      <c r="U258" s="29"/>
      <c r="V258" s="32">
        <v>0.25</v>
      </c>
      <c r="W258" s="318">
        <v>0.25</v>
      </c>
      <c r="X258" s="319"/>
      <c r="Y258" s="160">
        <f t="shared" si="113"/>
        <v>0.5</v>
      </c>
      <c r="Z258" s="159">
        <f t="shared" si="128"/>
        <v>7.5</v>
      </c>
      <c r="AA258" s="327"/>
      <c r="AB258" s="400">
        <f t="shared" si="137"/>
        <v>-30</v>
      </c>
      <c r="AC258" s="371"/>
      <c r="AD258" s="226" t="str">
        <f t="shared" si="114"/>
        <v/>
      </c>
      <c r="AE258" s="368">
        <f t="shared" si="129"/>
        <v>-22.5</v>
      </c>
      <c r="AF258" s="339"/>
      <c r="AG258" s="338"/>
      <c r="AH258" s="336"/>
      <c r="AI258" s="161">
        <f t="shared" si="130"/>
        <v>0</v>
      </c>
      <c r="AJ258" s="162">
        <f t="shared" si="115"/>
        <v>7.5</v>
      </c>
      <c r="AK258" s="163">
        <f t="shared" si="131"/>
        <v>7.5</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f t="shared" si="116"/>
        <v>8</v>
      </c>
      <c r="AX258" s="165" t="str">
        <f t="shared" si="117"/>
        <v/>
      </c>
      <c r="AY258" s="193">
        <f t="shared" si="118"/>
        <v>8</v>
      </c>
      <c r="AZ258" s="183" t="str">
        <f t="shared" si="119"/>
        <v/>
      </c>
      <c r="BA258" s="173">
        <f t="shared" si="120"/>
        <v>0.25</v>
      </c>
      <c r="BB258" s="174" t="str">
        <f t="shared" si="121"/>
        <v/>
      </c>
      <c r="BC258" s="186">
        <f t="shared" si="144"/>
        <v>0.25</v>
      </c>
      <c r="BD258" s="174" t="str">
        <f t="shared" si="122"/>
        <v/>
      </c>
      <c r="BE258" s="201">
        <f t="shared" si="123"/>
        <v>0.25</v>
      </c>
      <c r="BF258" s="174" t="str">
        <f t="shared" si="124"/>
        <v/>
      </c>
      <c r="BG258" s="186">
        <f t="shared" si="125"/>
        <v>0.25</v>
      </c>
      <c r="BH258" s="175" t="str">
        <f t="shared" si="126"/>
        <v/>
      </c>
      <c r="BI258" s="632"/>
      <c r="BQ258" s="57" t="s">
        <v>1963</v>
      </c>
      <c r="BV258" s="57" t="s">
        <v>1964</v>
      </c>
      <c r="BW258" s="57"/>
      <c r="CC258" s="57" t="s">
        <v>1965</v>
      </c>
    </row>
    <row r="259" spans="1:81" ht="18.75" x14ac:dyDescent="0.3">
      <c r="A259" s="221"/>
      <c r="B259" s="222"/>
      <c r="C259" s="214">
        <v>248</v>
      </c>
      <c r="D259" s="648" t="s">
        <v>3568</v>
      </c>
      <c r="E259" s="16" t="s">
        <v>3549</v>
      </c>
      <c r="F259" s="17"/>
      <c r="G259" s="134">
        <v>45288</v>
      </c>
      <c r="H259" s="137">
        <v>45299</v>
      </c>
      <c r="I259" s="143" t="s">
        <v>0</v>
      </c>
      <c r="J259" s="25"/>
      <c r="K259" s="145"/>
      <c r="L259" s="28"/>
      <c r="M259" s="395">
        <v>45299</v>
      </c>
      <c r="N259" s="158">
        <f t="shared" si="127"/>
        <v>8</v>
      </c>
      <c r="O259" s="27"/>
      <c r="P259" s="27"/>
      <c r="Q259" s="27"/>
      <c r="R259" s="27" t="s">
        <v>0</v>
      </c>
      <c r="S259" s="27"/>
      <c r="T259" s="28"/>
      <c r="U259" s="29"/>
      <c r="V259" s="32">
        <v>0.25</v>
      </c>
      <c r="W259" s="318"/>
      <c r="X259" s="319"/>
      <c r="Y259" s="160">
        <f t="shared" si="113"/>
        <v>0.25</v>
      </c>
      <c r="Z259" s="159">
        <f t="shared" si="128"/>
        <v>2.5</v>
      </c>
      <c r="AA259" s="327"/>
      <c r="AB259" s="400">
        <f t="shared" si="137"/>
        <v>-30</v>
      </c>
      <c r="AC259" s="371"/>
      <c r="AD259" s="226" t="str">
        <f t="shared" si="114"/>
        <v/>
      </c>
      <c r="AE259" s="368">
        <f t="shared" si="129"/>
        <v>-27.5</v>
      </c>
      <c r="AF259" s="339"/>
      <c r="AG259" s="338"/>
      <c r="AH259" s="336"/>
      <c r="AI259" s="161">
        <f t="shared" si="130"/>
        <v>0</v>
      </c>
      <c r="AJ259" s="162">
        <f t="shared" si="115"/>
        <v>2.5</v>
      </c>
      <c r="AK259" s="163">
        <f t="shared" si="131"/>
        <v>2.5</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f t="shared" si="116"/>
        <v>8</v>
      </c>
      <c r="AX259" s="165" t="str">
        <f t="shared" si="117"/>
        <v/>
      </c>
      <c r="AY259" s="193">
        <f t="shared" si="118"/>
        <v>8</v>
      </c>
      <c r="AZ259" s="183" t="str">
        <f t="shared" si="119"/>
        <v/>
      </c>
      <c r="BA259" s="173">
        <f t="shared" si="120"/>
        <v>0.25</v>
      </c>
      <c r="BB259" s="174" t="str">
        <f t="shared" si="121"/>
        <v/>
      </c>
      <c r="BC259" s="186">
        <f t="shared" si="144"/>
        <v>0.25</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37.5" x14ac:dyDescent="0.3">
      <c r="A260" s="221"/>
      <c r="B260" s="222"/>
      <c r="C260" s="213">
        <v>249</v>
      </c>
      <c r="D260" s="641" t="s">
        <v>3569</v>
      </c>
      <c r="E260" s="16" t="s">
        <v>3549</v>
      </c>
      <c r="F260" s="17"/>
      <c r="G260" s="134">
        <v>45288</v>
      </c>
      <c r="H260" s="137">
        <v>45299</v>
      </c>
      <c r="I260" s="143" t="s">
        <v>0</v>
      </c>
      <c r="J260" s="80"/>
      <c r="K260" s="147"/>
      <c r="L260" s="30"/>
      <c r="M260" s="395">
        <v>45299</v>
      </c>
      <c r="N260" s="158">
        <f t="shared" si="127"/>
        <v>8</v>
      </c>
      <c r="O260" s="27"/>
      <c r="P260" s="27"/>
      <c r="Q260" s="27"/>
      <c r="R260" s="27" t="s">
        <v>0</v>
      </c>
      <c r="S260" s="27"/>
      <c r="T260" s="30"/>
      <c r="U260" s="31"/>
      <c r="V260" s="32">
        <v>0.25</v>
      </c>
      <c r="W260" s="320"/>
      <c r="X260" s="318"/>
      <c r="Y260" s="160">
        <f t="shared" si="113"/>
        <v>0.25</v>
      </c>
      <c r="Z260" s="159">
        <f t="shared" si="128"/>
        <v>2.5</v>
      </c>
      <c r="AA260" s="328"/>
      <c r="AB260" s="400">
        <f t="shared" si="137"/>
        <v>-30</v>
      </c>
      <c r="AC260" s="371"/>
      <c r="AD260" s="226" t="str">
        <f t="shared" si="114"/>
        <v/>
      </c>
      <c r="AE260" s="368">
        <f t="shared" si="129"/>
        <v>-27.5</v>
      </c>
      <c r="AF260" s="340"/>
      <c r="AG260" s="341"/>
      <c r="AH260" s="339"/>
      <c r="AI260" s="161">
        <f t="shared" si="130"/>
        <v>0</v>
      </c>
      <c r="AJ260" s="162">
        <f t="shared" si="115"/>
        <v>2.5</v>
      </c>
      <c r="AK260" s="163">
        <f t="shared" si="131"/>
        <v>2.5</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f t="shared" si="116"/>
        <v>8</v>
      </c>
      <c r="AX260" s="165" t="str">
        <f t="shared" si="117"/>
        <v/>
      </c>
      <c r="AY260" s="193">
        <f t="shared" si="118"/>
        <v>8</v>
      </c>
      <c r="AZ260" s="183" t="str">
        <f t="shared" si="119"/>
        <v/>
      </c>
      <c r="BA260" s="173">
        <f t="shared" si="120"/>
        <v>0.25</v>
      </c>
      <c r="BB260" s="174" t="str">
        <f t="shared" si="121"/>
        <v/>
      </c>
      <c r="BC260" s="186">
        <f t="shared" si="144"/>
        <v>0.25</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37.5" x14ac:dyDescent="0.3">
      <c r="A261" s="221"/>
      <c r="B261" s="222"/>
      <c r="C261" s="214">
        <v>250</v>
      </c>
      <c r="D261" s="641" t="s">
        <v>3570</v>
      </c>
      <c r="E261" s="16" t="s">
        <v>3549</v>
      </c>
      <c r="F261" s="17"/>
      <c r="G261" s="134">
        <v>45288</v>
      </c>
      <c r="H261" s="137">
        <v>45299</v>
      </c>
      <c r="I261" s="143" t="s">
        <v>0</v>
      </c>
      <c r="J261" s="25"/>
      <c r="K261" s="145"/>
      <c r="L261" s="28"/>
      <c r="M261" s="395">
        <v>45299</v>
      </c>
      <c r="N261" s="158">
        <f t="shared" si="127"/>
        <v>8</v>
      </c>
      <c r="O261" s="27"/>
      <c r="P261" s="27"/>
      <c r="Q261" s="27"/>
      <c r="R261" s="27" t="s">
        <v>0</v>
      </c>
      <c r="S261" s="27"/>
      <c r="T261" s="27"/>
      <c r="U261" s="28"/>
      <c r="V261" s="32">
        <v>0.25</v>
      </c>
      <c r="W261" s="318"/>
      <c r="X261" s="318"/>
      <c r="Y261" s="160">
        <f t="shared" si="113"/>
        <v>0.25</v>
      </c>
      <c r="Z261" s="159">
        <f t="shared" si="128"/>
        <v>2.5</v>
      </c>
      <c r="AA261" s="327"/>
      <c r="AB261" s="400">
        <f t="shared" si="137"/>
        <v>-30</v>
      </c>
      <c r="AC261" s="371"/>
      <c r="AD261" s="226" t="str">
        <f t="shared" si="114"/>
        <v/>
      </c>
      <c r="AE261" s="368">
        <f t="shared" si="129"/>
        <v>-27.5</v>
      </c>
      <c r="AF261" s="339"/>
      <c r="AG261" s="342"/>
      <c r="AH261" s="339"/>
      <c r="AI261" s="161">
        <f t="shared" si="130"/>
        <v>0</v>
      </c>
      <c r="AJ261" s="162">
        <f t="shared" si="115"/>
        <v>2.5</v>
      </c>
      <c r="AK261" s="163">
        <f t="shared" si="131"/>
        <v>2.5</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f t="shared" si="116"/>
        <v>8</v>
      </c>
      <c r="AX261" s="165" t="str">
        <f t="shared" si="117"/>
        <v/>
      </c>
      <c r="AY261" s="193">
        <f t="shared" si="118"/>
        <v>8</v>
      </c>
      <c r="AZ261" s="183" t="str">
        <f t="shared" si="119"/>
        <v/>
      </c>
      <c r="BA261" s="173">
        <f t="shared" si="120"/>
        <v>0.25</v>
      </c>
      <c r="BB261" s="174" t="str">
        <f t="shared" si="121"/>
        <v/>
      </c>
      <c r="BC261" s="186">
        <f t="shared" si="144"/>
        <v>0.25</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37.5" x14ac:dyDescent="0.3">
      <c r="A262" s="219"/>
      <c r="B262" s="220"/>
      <c r="C262" s="213">
        <v>251</v>
      </c>
      <c r="D262" s="642" t="s">
        <v>3571</v>
      </c>
      <c r="E262" s="16" t="s">
        <v>3549</v>
      </c>
      <c r="F262" s="34"/>
      <c r="G262" s="134">
        <v>45288</v>
      </c>
      <c r="H262" s="137">
        <v>45299</v>
      </c>
      <c r="I262" s="143" t="s">
        <v>0</v>
      </c>
      <c r="J262" s="78"/>
      <c r="K262" s="144"/>
      <c r="L262" s="119"/>
      <c r="M262" s="395">
        <v>45299</v>
      </c>
      <c r="N262" s="158">
        <f t="shared" si="127"/>
        <v>8</v>
      </c>
      <c r="O262" s="311" t="s">
        <v>0</v>
      </c>
      <c r="P262" s="315"/>
      <c r="Q262" s="315"/>
      <c r="R262" s="315"/>
      <c r="S262" s="315"/>
      <c r="T262" s="315"/>
      <c r="U262" s="316"/>
      <c r="V262" s="167">
        <v>0.25</v>
      </c>
      <c r="W262" s="313">
        <v>0.25</v>
      </c>
      <c r="X262" s="313"/>
      <c r="Y262" s="160">
        <f t="shared" si="113"/>
        <v>0.5</v>
      </c>
      <c r="Z262" s="159">
        <f t="shared" si="128"/>
        <v>7.5</v>
      </c>
      <c r="AA262" s="329"/>
      <c r="AB262" s="400">
        <f t="shared" si="137"/>
        <v>-30</v>
      </c>
      <c r="AC262" s="371"/>
      <c r="AD262" s="226" t="str">
        <f t="shared" si="114"/>
        <v/>
      </c>
      <c r="AE262" s="368">
        <f t="shared" si="129"/>
        <v>-22.5</v>
      </c>
      <c r="AF262" s="343"/>
      <c r="AG262" s="338"/>
      <c r="AH262" s="336"/>
      <c r="AI262" s="161">
        <f t="shared" si="130"/>
        <v>0</v>
      </c>
      <c r="AJ262" s="162">
        <f t="shared" si="115"/>
        <v>7.5</v>
      </c>
      <c r="AK262" s="163">
        <f t="shared" si="131"/>
        <v>7.5</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f t="shared" si="116"/>
        <v>8</v>
      </c>
      <c r="AX262" s="165" t="str">
        <f t="shared" si="117"/>
        <v/>
      </c>
      <c r="AY262" s="193">
        <f t="shared" si="118"/>
        <v>8</v>
      </c>
      <c r="AZ262" s="183" t="str">
        <f t="shared" si="119"/>
        <v/>
      </c>
      <c r="BA262" s="173">
        <f t="shared" si="120"/>
        <v>0.25</v>
      </c>
      <c r="BB262" s="174" t="str">
        <f t="shared" si="121"/>
        <v/>
      </c>
      <c r="BC262" s="186">
        <f t="shared" si="144"/>
        <v>0.25</v>
      </c>
      <c r="BD262" s="174" t="str">
        <f t="shared" si="122"/>
        <v/>
      </c>
      <c r="BE262" s="201">
        <f t="shared" si="123"/>
        <v>0.25</v>
      </c>
      <c r="BF262" s="174" t="str">
        <f t="shared" si="124"/>
        <v/>
      </c>
      <c r="BG262" s="186">
        <f t="shared" si="125"/>
        <v>0.25</v>
      </c>
      <c r="BH262" s="175" t="str">
        <f t="shared" si="126"/>
        <v/>
      </c>
      <c r="BI262" s="632"/>
      <c r="BQ262" s="57" t="s">
        <v>1975</v>
      </c>
      <c r="BV262" s="57" t="s">
        <v>1976</v>
      </c>
      <c r="BW262" s="57"/>
      <c r="CC262" s="57" t="s">
        <v>1977</v>
      </c>
    </row>
    <row r="263" spans="1:81" ht="18.75" x14ac:dyDescent="0.3">
      <c r="A263" s="219"/>
      <c r="B263" s="220"/>
      <c r="C263" s="213">
        <v>252</v>
      </c>
      <c r="D263" s="648" t="s">
        <v>3572</v>
      </c>
      <c r="E263" s="16" t="s">
        <v>3549</v>
      </c>
      <c r="F263" s="34"/>
      <c r="G263" s="134">
        <v>45288</v>
      </c>
      <c r="H263" s="137">
        <v>45299</v>
      </c>
      <c r="I263" s="143" t="s">
        <v>0</v>
      </c>
      <c r="J263" s="78"/>
      <c r="K263" s="144"/>
      <c r="L263" s="119"/>
      <c r="M263" s="395">
        <v>45299</v>
      </c>
      <c r="N263" s="158">
        <f t="shared" si="127"/>
        <v>8</v>
      </c>
      <c r="O263" s="315" t="s">
        <v>0</v>
      </c>
      <c r="P263" s="315"/>
      <c r="Q263" s="315"/>
      <c r="R263" s="315"/>
      <c r="S263" s="315"/>
      <c r="T263" s="316"/>
      <c r="U263" s="317"/>
      <c r="V263" s="167">
        <v>0.25</v>
      </c>
      <c r="W263" s="313">
        <v>0.25</v>
      </c>
      <c r="X263" s="313"/>
      <c r="Y263" s="160">
        <f t="shared" si="113"/>
        <v>0.5</v>
      </c>
      <c r="Z263" s="159">
        <f t="shared" si="128"/>
        <v>7.5</v>
      </c>
      <c r="AA263" s="326"/>
      <c r="AB263" s="400">
        <f t="shared" si="137"/>
        <v>-30</v>
      </c>
      <c r="AC263" s="370"/>
      <c r="AD263" s="226" t="str">
        <f t="shared" si="114"/>
        <v/>
      </c>
      <c r="AE263" s="368">
        <f t="shared" si="129"/>
        <v>-22.5</v>
      </c>
      <c r="AF263" s="331"/>
      <c r="AG263" s="333"/>
      <c r="AH263" s="334"/>
      <c r="AI263" s="161">
        <f t="shared" si="130"/>
        <v>0</v>
      </c>
      <c r="AJ263" s="162">
        <f t="shared" si="115"/>
        <v>7.5</v>
      </c>
      <c r="AK263" s="163">
        <f t="shared" si="131"/>
        <v>7.5</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f t="shared" si="116"/>
        <v>8</v>
      </c>
      <c r="AX263" s="165" t="str">
        <f t="shared" si="117"/>
        <v/>
      </c>
      <c r="AY263" s="193">
        <f t="shared" si="118"/>
        <v>8</v>
      </c>
      <c r="AZ263" s="183" t="str">
        <f t="shared" si="119"/>
        <v/>
      </c>
      <c r="BA263" s="173">
        <f t="shared" si="120"/>
        <v>0.25</v>
      </c>
      <c r="BB263" s="174" t="str">
        <f t="shared" si="121"/>
        <v/>
      </c>
      <c r="BC263" s="186">
        <f t="shared" si="144"/>
        <v>0.25</v>
      </c>
      <c r="BD263" s="174" t="str">
        <f t="shared" si="122"/>
        <v/>
      </c>
      <c r="BE263" s="201">
        <f t="shared" si="123"/>
        <v>0.25</v>
      </c>
      <c r="BF263" s="174" t="str">
        <f t="shared" si="124"/>
        <v/>
      </c>
      <c r="BG263" s="186">
        <f t="shared" si="125"/>
        <v>0.25</v>
      </c>
      <c r="BH263" s="175" t="str">
        <f t="shared" si="126"/>
        <v/>
      </c>
      <c r="BI263" s="632"/>
      <c r="BQ263" s="57" t="s">
        <v>1978</v>
      </c>
      <c r="BV263" s="57" t="s">
        <v>1979</v>
      </c>
      <c r="BW263" s="57"/>
      <c r="CC263" s="57" t="s">
        <v>1980</v>
      </c>
    </row>
    <row r="264" spans="1:81" ht="18.75" x14ac:dyDescent="0.3">
      <c r="A264" s="219"/>
      <c r="B264" s="220"/>
      <c r="C264" s="213">
        <v>253</v>
      </c>
      <c r="D264" s="648" t="s">
        <v>3573</v>
      </c>
      <c r="E264" s="16" t="s">
        <v>3549</v>
      </c>
      <c r="F264" s="34"/>
      <c r="G264" s="134">
        <v>45288</v>
      </c>
      <c r="H264" s="137">
        <v>45299</v>
      </c>
      <c r="I264" s="143" t="s">
        <v>0</v>
      </c>
      <c r="J264" s="25"/>
      <c r="K264" s="145"/>
      <c r="L264" s="28"/>
      <c r="M264" s="395">
        <v>45299</v>
      </c>
      <c r="N264" s="158">
        <f t="shared" si="127"/>
        <v>8</v>
      </c>
      <c r="O264" s="315"/>
      <c r="P264" s="315"/>
      <c r="Q264" s="315"/>
      <c r="R264" s="315" t="s">
        <v>0</v>
      </c>
      <c r="S264" s="315"/>
      <c r="T264" s="316"/>
      <c r="U264" s="317"/>
      <c r="V264" s="167">
        <v>0.25</v>
      </c>
      <c r="W264" s="313"/>
      <c r="X264" s="313"/>
      <c r="Y264" s="160">
        <f t="shared" si="113"/>
        <v>0.25</v>
      </c>
      <c r="Z264" s="159">
        <f t="shared" si="128"/>
        <v>2.5</v>
      </c>
      <c r="AA264" s="326"/>
      <c r="AB264" s="400">
        <f t="shared" si="137"/>
        <v>-30</v>
      </c>
      <c r="AC264" s="370"/>
      <c r="AD264" s="226" t="str">
        <f t="shared" si="114"/>
        <v/>
      </c>
      <c r="AE264" s="368">
        <f t="shared" si="129"/>
        <v>-27.5</v>
      </c>
      <c r="AF264" s="331"/>
      <c r="AG264" s="333"/>
      <c r="AH264" s="334"/>
      <c r="AI264" s="161">
        <f t="shared" si="130"/>
        <v>0</v>
      </c>
      <c r="AJ264" s="162">
        <f t="shared" si="115"/>
        <v>2.5</v>
      </c>
      <c r="AK264" s="163">
        <f t="shared" si="131"/>
        <v>2.5</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f t="shared" si="116"/>
        <v>8</v>
      </c>
      <c r="AX264" s="165" t="str">
        <f t="shared" si="117"/>
        <v/>
      </c>
      <c r="AY264" s="193">
        <f t="shared" si="118"/>
        <v>8</v>
      </c>
      <c r="AZ264" s="183" t="str">
        <f t="shared" si="119"/>
        <v/>
      </c>
      <c r="BA264" s="173">
        <f t="shared" si="120"/>
        <v>0.25</v>
      </c>
      <c r="BB264" s="174" t="str">
        <f t="shared" si="121"/>
        <v/>
      </c>
      <c r="BC264" s="186">
        <f t="shared" si="144"/>
        <v>0.25</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648" t="s">
        <v>3574</v>
      </c>
      <c r="E265" s="16" t="s">
        <v>3549</v>
      </c>
      <c r="F265" s="34"/>
      <c r="G265" s="134">
        <v>45288</v>
      </c>
      <c r="H265" s="137">
        <v>45299</v>
      </c>
      <c r="I265" s="143" t="s">
        <v>0</v>
      </c>
      <c r="J265" s="25"/>
      <c r="K265" s="145"/>
      <c r="L265" s="28"/>
      <c r="M265" s="395">
        <v>45299</v>
      </c>
      <c r="N265" s="158">
        <f t="shared" si="127"/>
        <v>8</v>
      </c>
      <c r="O265" s="315" t="s">
        <v>0</v>
      </c>
      <c r="P265" s="315"/>
      <c r="Q265" s="315"/>
      <c r="R265" s="315"/>
      <c r="S265" s="315"/>
      <c r="T265" s="316"/>
      <c r="U265" s="317"/>
      <c r="V265" s="167">
        <v>0.25</v>
      </c>
      <c r="W265" s="313">
        <v>0.25</v>
      </c>
      <c r="X265" s="313"/>
      <c r="Y265" s="160">
        <f t="shared" si="113"/>
        <v>0.5</v>
      </c>
      <c r="Z265" s="159">
        <f t="shared" si="128"/>
        <v>7.5</v>
      </c>
      <c r="AA265" s="326"/>
      <c r="AB265" s="400">
        <f t="shared" si="137"/>
        <v>-30</v>
      </c>
      <c r="AC265" s="370"/>
      <c r="AD265" s="226" t="str">
        <f t="shared" si="114"/>
        <v/>
      </c>
      <c r="AE265" s="368">
        <f t="shared" si="129"/>
        <v>-22.5</v>
      </c>
      <c r="AF265" s="331"/>
      <c r="AG265" s="333"/>
      <c r="AH265" s="334"/>
      <c r="AI265" s="161">
        <f t="shared" si="130"/>
        <v>0</v>
      </c>
      <c r="AJ265" s="162">
        <f t="shared" si="115"/>
        <v>7.5</v>
      </c>
      <c r="AK265" s="163">
        <f t="shared" si="131"/>
        <v>7.5</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f t="shared" si="116"/>
        <v>8</v>
      </c>
      <c r="AX265" s="165" t="str">
        <f t="shared" si="117"/>
        <v/>
      </c>
      <c r="AY265" s="193">
        <f t="shared" si="118"/>
        <v>8</v>
      </c>
      <c r="AZ265" s="183" t="str">
        <f t="shared" si="119"/>
        <v/>
      </c>
      <c r="BA265" s="173">
        <f t="shared" si="120"/>
        <v>0.25</v>
      </c>
      <c r="BB265" s="174" t="str">
        <f t="shared" si="121"/>
        <v/>
      </c>
      <c r="BC265" s="186">
        <f t="shared" si="144"/>
        <v>0.25</v>
      </c>
      <c r="BD265" s="174" t="str">
        <f t="shared" si="122"/>
        <v/>
      </c>
      <c r="BE265" s="201">
        <f t="shared" si="123"/>
        <v>0.25</v>
      </c>
      <c r="BF265" s="174" t="str">
        <f t="shared" si="124"/>
        <v/>
      </c>
      <c r="BG265" s="186">
        <f t="shared" si="125"/>
        <v>0.25</v>
      </c>
      <c r="BH265" s="175" t="str">
        <f t="shared" si="126"/>
        <v/>
      </c>
      <c r="BI265" s="632"/>
      <c r="BQ265" s="57" t="s">
        <v>1984</v>
      </c>
      <c r="BV265" s="57" t="s">
        <v>1985</v>
      </c>
      <c r="BW265" s="57"/>
      <c r="CC265" s="57" t="s">
        <v>1986</v>
      </c>
    </row>
    <row r="266" spans="1:81" ht="40.5" customHeight="1" x14ac:dyDescent="0.3">
      <c r="A266" s="221"/>
      <c r="B266" s="222"/>
      <c r="C266" s="214">
        <v>255</v>
      </c>
      <c r="D266" s="642" t="s">
        <v>3575</v>
      </c>
      <c r="E266" s="16" t="s">
        <v>3549</v>
      </c>
      <c r="F266" s="17"/>
      <c r="G266" s="134">
        <v>45288</v>
      </c>
      <c r="H266" s="137">
        <v>45299</v>
      </c>
      <c r="I266" s="143" t="s">
        <v>0</v>
      </c>
      <c r="J266" s="25"/>
      <c r="K266" s="145"/>
      <c r="L266" s="28"/>
      <c r="M266" s="395">
        <v>45299</v>
      </c>
      <c r="N266" s="158">
        <f t="shared" si="127"/>
        <v>8</v>
      </c>
      <c r="O266" s="27"/>
      <c r="P266" s="27"/>
      <c r="Q266" s="27"/>
      <c r="R266" s="27" t="s">
        <v>0</v>
      </c>
      <c r="S266" s="27"/>
      <c r="T266" s="28"/>
      <c r="U266" s="29"/>
      <c r="V266" s="167">
        <v>0.25</v>
      </c>
      <c r="W266" s="313"/>
      <c r="X266" s="313"/>
      <c r="Y266" s="160">
        <f t="shared" si="113"/>
        <v>0.25</v>
      </c>
      <c r="Z266" s="159">
        <f t="shared" si="128"/>
        <v>2.5</v>
      </c>
      <c r="AA266" s="327"/>
      <c r="AB266" s="400">
        <f t="shared" si="137"/>
        <v>-30</v>
      </c>
      <c r="AC266" s="371"/>
      <c r="AD266" s="226" t="str">
        <f t="shared" si="114"/>
        <v/>
      </c>
      <c r="AE266" s="368">
        <f t="shared" si="129"/>
        <v>-27.5</v>
      </c>
      <c r="AF266" s="339"/>
      <c r="AG266" s="338"/>
      <c r="AH266" s="336"/>
      <c r="AI266" s="161">
        <f t="shared" si="130"/>
        <v>0</v>
      </c>
      <c r="AJ266" s="162">
        <f t="shared" si="115"/>
        <v>2.5</v>
      </c>
      <c r="AK266" s="163">
        <f t="shared" si="131"/>
        <v>2.5</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f t="shared" si="116"/>
        <v>8</v>
      </c>
      <c r="AX266" s="165" t="str">
        <f t="shared" si="117"/>
        <v/>
      </c>
      <c r="AY266" s="193">
        <f t="shared" si="118"/>
        <v>8</v>
      </c>
      <c r="AZ266" s="183" t="str">
        <f t="shared" si="119"/>
        <v/>
      </c>
      <c r="BA266" s="173">
        <f t="shared" si="120"/>
        <v>0.25</v>
      </c>
      <c r="BB266" s="174" t="str">
        <f t="shared" si="121"/>
        <v/>
      </c>
      <c r="BC266" s="186">
        <f t="shared" si="144"/>
        <v>0.25</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39" customHeight="1" x14ac:dyDescent="0.3">
      <c r="A267" s="221"/>
      <c r="B267" s="222"/>
      <c r="C267" s="213">
        <v>256</v>
      </c>
      <c r="D267" s="656" t="s">
        <v>3557</v>
      </c>
      <c r="E267" s="16" t="s">
        <v>3488</v>
      </c>
      <c r="F267" s="17"/>
      <c r="G267" s="134">
        <v>45288</v>
      </c>
      <c r="H267" s="135">
        <v>45300</v>
      </c>
      <c r="I267" s="141" t="s">
        <v>0</v>
      </c>
      <c r="J267" s="25"/>
      <c r="K267" s="145"/>
      <c r="L267" s="28"/>
      <c r="M267" s="395">
        <v>45300</v>
      </c>
      <c r="N267" s="158">
        <f t="shared" si="127"/>
        <v>9</v>
      </c>
      <c r="O267" s="27"/>
      <c r="P267" s="27"/>
      <c r="Q267" s="27"/>
      <c r="R267" s="27" t="s">
        <v>0</v>
      </c>
      <c r="S267" s="27"/>
      <c r="T267" s="28"/>
      <c r="U267" s="29"/>
      <c r="V267" s="32">
        <v>0.25</v>
      </c>
      <c r="W267" s="318"/>
      <c r="X267" s="319"/>
      <c r="Y267" s="160">
        <f t="shared" si="113"/>
        <v>0.25</v>
      </c>
      <c r="Z267" s="159">
        <f t="shared" si="128"/>
        <v>2.5</v>
      </c>
      <c r="AA267" s="327"/>
      <c r="AB267" s="400">
        <f t="shared" si="137"/>
        <v>-30</v>
      </c>
      <c r="AC267" s="371"/>
      <c r="AD267" s="226" t="str">
        <f t="shared" si="114"/>
        <v/>
      </c>
      <c r="AE267" s="368">
        <f t="shared" si="129"/>
        <v>-27.5</v>
      </c>
      <c r="AF267" s="339"/>
      <c r="AG267" s="338"/>
      <c r="AH267" s="336"/>
      <c r="AI267" s="161">
        <f t="shared" si="130"/>
        <v>0</v>
      </c>
      <c r="AJ267" s="162">
        <f t="shared" si="115"/>
        <v>2.5</v>
      </c>
      <c r="AK267" s="163">
        <f t="shared" si="131"/>
        <v>2.5</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f t="shared" si="116"/>
        <v>9</v>
      </c>
      <c r="AX267" s="165" t="str">
        <f t="shared" si="117"/>
        <v/>
      </c>
      <c r="AY267" s="193">
        <f t="shared" si="118"/>
        <v>9</v>
      </c>
      <c r="AZ267" s="183" t="str">
        <f t="shared" si="119"/>
        <v/>
      </c>
      <c r="BA267" s="173">
        <f t="shared" si="120"/>
        <v>0.25</v>
      </c>
      <c r="BB267" s="174" t="str">
        <f t="shared" si="121"/>
        <v/>
      </c>
      <c r="BC267" s="186">
        <f t="shared" si="144"/>
        <v>0.25</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650" t="s">
        <v>3558</v>
      </c>
      <c r="E268" s="16" t="s">
        <v>3579</v>
      </c>
      <c r="F268" s="17"/>
      <c r="G268" s="134">
        <v>45288</v>
      </c>
      <c r="H268" s="135">
        <v>45300</v>
      </c>
      <c r="I268" s="141" t="s">
        <v>0</v>
      </c>
      <c r="J268" s="25"/>
      <c r="K268" s="145"/>
      <c r="L268" s="28"/>
      <c r="M268" s="395">
        <v>45300</v>
      </c>
      <c r="N268" s="158">
        <f t="shared" si="127"/>
        <v>9</v>
      </c>
      <c r="O268" s="27"/>
      <c r="P268" s="27"/>
      <c r="Q268" s="27" t="s">
        <v>0</v>
      </c>
      <c r="R268" s="27"/>
      <c r="S268" s="27"/>
      <c r="T268" s="28"/>
      <c r="U268" s="29"/>
      <c r="V268" s="32">
        <v>0.25</v>
      </c>
      <c r="W268" s="318"/>
      <c r="X268" s="319"/>
      <c r="Y268" s="160">
        <f t="shared" ref="Y268:Y331" si="145">V268+W268+X268</f>
        <v>0.25</v>
      </c>
      <c r="Z268" s="159">
        <f t="shared" si="128"/>
        <v>2.5</v>
      </c>
      <c r="AA268" s="327"/>
      <c r="AB268" s="400">
        <f t="shared" si="137"/>
        <v>-30</v>
      </c>
      <c r="AC268" s="371"/>
      <c r="AD268" s="226" t="str">
        <f t="shared" ref="AD268:AD331" si="146">IF(F268="x",(0-((V268*10)+(W268*20))),"")</f>
        <v/>
      </c>
      <c r="AE268" s="368">
        <f t="shared" si="129"/>
        <v>-27.5</v>
      </c>
      <c r="AF268" s="339"/>
      <c r="AG268" s="338"/>
      <c r="AH268" s="336"/>
      <c r="AI268" s="161">
        <f t="shared" si="130"/>
        <v>0</v>
      </c>
      <c r="AJ268" s="162">
        <f t="shared" ref="AJ268:AJ331" si="147">(X268*20)+Z268+AA268+AF268</f>
        <v>2.5</v>
      </c>
      <c r="AK268" s="163">
        <f t="shared" si="131"/>
        <v>2.5</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f t="shared" ref="AW268:AW331" si="148">IF(N268&gt;0,N268,"")</f>
        <v>9</v>
      </c>
      <c r="AX268" s="165" t="str">
        <f t="shared" ref="AX268:AX331" si="149">IF(AND(K268="x",AW268&gt;0),AW268,"")</f>
        <v/>
      </c>
      <c r="AY268" s="193">
        <f t="shared" ref="AY268:AY331" si="150">IF(OR(K268="x",F268="x",AW268&lt;=0),"",AW268)</f>
        <v>9</v>
      </c>
      <c r="AZ268" s="183" t="str">
        <f t="shared" ref="AZ268:AZ331" si="151">IF(AND(F268="x",AW268&gt;0),AW268,"")</f>
        <v/>
      </c>
      <c r="BA268" s="173">
        <f t="shared" ref="BA268:BA331" si="152">IF(V268&gt;0,V268,"")</f>
        <v>0.25</v>
      </c>
      <c r="BB268" s="174" t="str">
        <f t="shared" ref="BB268:BB331" si="153">IF(AND(K268="x",BA268&gt;0),BA268,"")</f>
        <v/>
      </c>
      <c r="BC268" s="186">
        <f t="shared" si="144"/>
        <v>0.25</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651" t="s">
        <v>3559</v>
      </c>
      <c r="E269" s="18" t="s">
        <v>3488</v>
      </c>
      <c r="F269" s="17"/>
      <c r="G269" s="134">
        <v>45288</v>
      </c>
      <c r="H269" s="135">
        <v>45300</v>
      </c>
      <c r="I269" s="141" t="s">
        <v>0</v>
      </c>
      <c r="J269" s="25"/>
      <c r="K269" s="145"/>
      <c r="L269" s="28"/>
      <c r="M269" s="395">
        <v>45300</v>
      </c>
      <c r="N269" s="158">
        <f t="shared" ref="N269:N332" si="159">IF((NETWORKDAYS(G269,M269)&gt;0),(NETWORKDAYS(G269,M269)),"")</f>
        <v>9</v>
      </c>
      <c r="O269" s="27"/>
      <c r="P269" s="27"/>
      <c r="Q269" s="27"/>
      <c r="R269" s="27" t="s">
        <v>0</v>
      </c>
      <c r="S269" s="27"/>
      <c r="T269" s="28"/>
      <c r="U269" s="29"/>
      <c r="V269" s="32">
        <v>0.25</v>
      </c>
      <c r="W269" s="318"/>
      <c r="X269" s="319"/>
      <c r="Y269" s="160">
        <f t="shared" si="145"/>
        <v>0.25</v>
      </c>
      <c r="Z269" s="159">
        <f t="shared" ref="Z269:Z332" si="160">IF((F269="x"),0,((V269*10)+(W269*20)))</f>
        <v>2.5</v>
      </c>
      <c r="AA269" s="327"/>
      <c r="AB269" s="400">
        <f t="shared" si="137"/>
        <v>-30</v>
      </c>
      <c r="AC269" s="371"/>
      <c r="AD269" s="226" t="str">
        <f t="shared" si="146"/>
        <v/>
      </c>
      <c r="AE269" s="368">
        <f t="shared" ref="AE269:AE332" si="161">IF(AND(Z269&gt;0,F269="x"),0,IF(AND(Z269&gt;0,AC269="x"),Z269-60,IF(AND(Z269&gt;0,AB269=-30),Z269+AB269,0)))</f>
        <v>-27.5</v>
      </c>
      <c r="AF269" s="339"/>
      <c r="AG269" s="338"/>
      <c r="AH269" s="336"/>
      <c r="AI269" s="161">
        <f t="shared" ref="AI269:AI332" si="162">IF(AE269&lt;=0,AG269,AE269+AG269)</f>
        <v>0</v>
      </c>
      <c r="AJ269" s="162">
        <f t="shared" si="147"/>
        <v>2.5</v>
      </c>
      <c r="AK269" s="163">
        <f t="shared" ref="AK269:AK332" si="163">AJ269-AH269</f>
        <v>2.5</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f t="shared" si="148"/>
        <v>9</v>
      </c>
      <c r="AX269" s="165" t="str">
        <f t="shared" si="149"/>
        <v/>
      </c>
      <c r="AY269" s="193">
        <f t="shared" si="150"/>
        <v>9</v>
      </c>
      <c r="AZ269" s="183" t="str">
        <f t="shared" si="151"/>
        <v/>
      </c>
      <c r="BA269" s="173">
        <f t="shared" si="152"/>
        <v>0.25</v>
      </c>
      <c r="BB269" s="174" t="str">
        <f t="shared" si="153"/>
        <v/>
      </c>
      <c r="BC269" s="186">
        <f t="shared" si="144"/>
        <v>0.25</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650" t="s">
        <v>3560</v>
      </c>
      <c r="E270" s="16" t="s">
        <v>3488</v>
      </c>
      <c r="F270" s="17"/>
      <c r="G270" s="134">
        <v>45288</v>
      </c>
      <c r="H270" s="135">
        <v>45300</v>
      </c>
      <c r="I270" s="141" t="s">
        <v>0</v>
      </c>
      <c r="J270" s="25"/>
      <c r="K270" s="145"/>
      <c r="L270" s="28"/>
      <c r="M270" s="395">
        <v>45300</v>
      </c>
      <c r="N270" s="158">
        <f t="shared" si="159"/>
        <v>9</v>
      </c>
      <c r="O270" s="27"/>
      <c r="P270" s="27"/>
      <c r="Q270" s="27"/>
      <c r="R270" s="27" t="s">
        <v>0</v>
      </c>
      <c r="S270" s="27"/>
      <c r="T270" s="28"/>
      <c r="U270" s="29"/>
      <c r="V270" s="32">
        <v>0.25</v>
      </c>
      <c r="W270" s="318"/>
      <c r="X270" s="319"/>
      <c r="Y270" s="160">
        <f t="shared" si="145"/>
        <v>0.25</v>
      </c>
      <c r="Z270" s="159">
        <f t="shared" si="160"/>
        <v>2.5</v>
      </c>
      <c r="AA270" s="327"/>
      <c r="AB270" s="400">
        <f t="shared" ref="AB270:AB333" si="169">IF(AND(Z270&gt;=0,F270="x"),0,IF(AND(Z270&gt;0,AC270="x"),0,IF(Z270&gt;0,0-30,0)))</f>
        <v>-30</v>
      </c>
      <c r="AC270" s="371"/>
      <c r="AD270" s="226" t="str">
        <f t="shared" si="146"/>
        <v/>
      </c>
      <c r="AE270" s="368">
        <f t="shared" si="161"/>
        <v>-27.5</v>
      </c>
      <c r="AF270" s="339"/>
      <c r="AG270" s="338"/>
      <c r="AH270" s="336"/>
      <c r="AI270" s="161">
        <f t="shared" si="162"/>
        <v>0</v>
      </c>
      <c r="AJ270" s="162">
        <f t="shared" si="147"/>
        <v>2.5</v>
      </c>
      <c r="AK270" s="163">
        <f t="shared" si="163"/>
        <v>2.5</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f t="shared" si="148"/>
        <v>9</v>
      </c>
      <c r="AX270" s="165" t="str">
        <f t="shared" si="149"/>
        <v/>
      </c>
      <c r="AY270" s="193">
        <f t="shared" si="150"/>
        <v>9</v>
      </c>
      <c r="AZ270" s="183" t="str">
        <f t="shared" si="151"/>
        <v/>
      </c>
      <c r="BA270" s="173">
        <f t="shared" si="152"/>
        <v>0.25</v>
      </c>
      <c r="BB270" s="174" t="str">
        <f t="shared" si="153"/>
        <v/>
      </c>
      <c r="BC270" s="186">
        <f t="shared" si="144"/>
        <v>0.25</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650" t="s">
        <v>3561</v>
      </c>
      <c r="E271" s="16" t="s">
        <v>3488</v>
      </c>
      <c r="F271" s="17"/>
      <c r="G271" s="134">
        <v>45288</v>
      </c>
      <c r="H271" s="135">
        <v>45300</v>
      </c>
      <c r="I271" s="143" t="s">
        <v>0</v>
      </c>
      <c r="J271" s="80"/>
      <c r="K271" s="147"/>
      <c r="L271" s="30"/>
      <c r="M271" s="395">
        <v>45300</v>
      </c>
      <c r="N271" s="158">
        <f t="shared" si="159"/>
        <v>9</v>
      </c>
      <c r="O271" s="27"/>
      <c r="P271" s="27"/>
      <c r="Q271" s="27"/>
      <c r="R271" s="27" t="s">
        <v>0</v>
      </c>
      <c r="S271" s="27"/>
      <c r="T271" s="28"/>
      <c r="U271" s="29"/>
      <c r="V271" s="32">
        <v>0.25</v>
      </c>
      <c r="W271" s="318"/>
      <c r="X271" s="319"/>
      <c r="Y271" s="160">
        <f t="shared" si="145"/>
        <v>0.25</v>
      </c>
      <c r="Z271" s="159">
        <f t="shared" si="160"/>
        <v>2.5</v>
      </c>
      <c r="AA271" s="327"/>
      <c r="AB271" s="400">
        <f t="shared" si="169"/>
        <v>-30</v>
      </c>
      <c r="AC271" s="371"/>
      <c r="AD271" s="226" t="str">
        <f t="shared" si="146"/>
        <v/>
      </c>
      <c r="AE271" s="368">
        <f t="shared" si="161"/>
        <v>-27.5</v>
      </c>
      <c r="AF271" s="339"/>
      <c r="AG271" s="338"/>
      <c r="AH271" s="336"/>
      <c r="AI271" s="161">
        <f t="shared" si="162"/>
        <v>0</v>
      </c>
      <c r="AJ271" s="162">
        <f t="shared" si="147"/>
        <v>2.5</v>
      </c>
      <c r="AK271" s="163">
        <f t="shared" si="163"/>
        <v>2.5</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f t="shared" si="148"/>
        <v>9</v>
      </c>
      <c r="AX271" s="165" t="str">
        <f t="shared" si="149"/>
        <v/>
      </c>
      <c r="AY271" s="193">
        <f t="shared" si="150"/>
        <v>9</v>
      </c>
      <c r="AZ271" s="183" t="str">
        <f t="shared" si="151"/>
        <v/>
      </c>
      <c r="BA271" s="173">
        <f t="shared" si="152"/>
        <v>0.25</v>
      </c>
      <c r="BB271" s="174" t="str">
        <f t="shared" si="153"/>
        <v/>
      </c>
      <c r="BC271" s="186">
        <f t="shared" si="144"/>
        <v>0.25</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650" t="s">
        <v>3562</v>
      </c>
      <c r="E272" s="16" t="s">
        <v>3488</v>
      </c>
      <c r="F272" s="17"/>
      <c r="G272" s="134">
        <v>45288</v>
      </c>
      <c r="H272" s="135">
        <v>45300</v>
      </c>
      <c r="I272" s="141" t="s">
        <v>0</v>
      </c>
      <c r="J272" s="25"/>
      <c r="K272" s="145"/>
      <c r="L272" s="28"/>
      <c r="M272" s="395">
        <v>45300</v>
      </c>
      <c r="N272" s="158">
        <f t="shared" si="159"/>
        <v>9</v>
      </c>
      <c r="O272" s="27"/>
      <c r="P272" s="27"/>
      <c r="Q272" s="27"/>
      <c r="R272" s="27" t="s">
        <v>0</v>
      </c>
      <c r="S272" s="27"/>
      <c r="T272" s="28"/>
      <c r="U272" s="29"/>
      <c r="V272" s="32">
        <v>0.25</v>
      </c>
      <c r="W272" s="318"/>
      <c r="X272" s="319"/>
      <c r="Y272" s="160">
        <f t="shared" si="145"/>
        <v>0.25</v>
      </c>
      <c r="Z272" s="159">
        <f t="shared" si="160"/>
        <v>2.5</v>
      </c>
      <c r="AA272" s="327"/>
      <c r="AB272" s="400">
        <f t="shared" si="169"/>
        <v>-30</v>
      </c>
      <c r="AC272" s="371"/>
      <c r="AD272" s="226" t="str">
        <f t="shared" si="146"/>
        <v/>
      </c>
      <c r="AE272" s="368">
        <f t="shared" si="161"/>
        <v>-27.5</v>
      </c>
      <c r="AF272" s="339"/>
      <c r="AG272" s="338"/>
      <c r="AH272" s="336"/>
      <c r="AI272" s="161">
        <f t="shared" si="162"/>
        <v>0</v>
      </c>
      <c r="AJ272" s="162">
        <f t="shared" si="147"/>
        <v>2.5</v>
      </c>
      <c r="AK272" s="163">
        <f t="shared" si="163"/>
        <v>2.5</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f t="shared" si="148"/>
        <v>9</v>
      </c>
      <c r="AX272" s="165" t="str">
        <f t="shared" si="149"/>
        <v/>
      </c>
      <c r="AY272" s="193">
        <f t="shared" si="150"/>
        <v>9</v>
      </c>
      <c r="AZ272" s="183" t="str">
        <f t="shared" si="151"/>
        <v/>
      </c>
      <c r="BA272" s="173">
        <f t="shared" si="152"/>
        <v>0.25</v>
      </c>
      <c r="BB272" s="174" t="str">
        <f t="shared" si="153"/>
        <v/>
      </c>
      <c r="BC272" s="186">
        <f t="shared" si="144"/>
        <v>0.25</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651" t="s">
        <v>3563</v>
      </c>
      <c r="E273" s="18" t="s">
        <v>3488</v>
      </c>
      <c r="F273" s="17"/>
      <c r="G273" s="134">
        <v>45288</v>
      </c>
      <c r="H273" s="135">
        <v>45300</v>
      </c>
      <c r="I273" s="141" t="s">
        <v>0</v>
      </c>
      <c r="J273" s="25"/>
      <c r="K273" s="145"/>
      <c r="L273" s="28"/>
      <c r="M273" s="395">
        <v>45300</v>
      </c>
      <c r="N273" s="158">
        <f t="shared" si="159"/>
        <v>9</v>
      </c>
      <c r="O273" s="27"/>
      <c r="P273" s="27"/>
      <c r="Q273" s="27"/>
      <c r="R273" s="27" t="s">
        <v>0</v>
      </c>
      <c r="S273" s="27"/>
      <c r="T273" s="28"/>
      <c r="U273" s="29"/>
      <c r="V273" s="32">
        <v>0.25</v>
      </c>
      <c r="W273" s="318"/>
      <c r="X273" s="319"/>
      <c r="Y273" s="160">
        <f t="shared" si="145"/>
        <v>0.25</v>
      </c>
      <c r="Z273" s="159">
        <f t="shared" si="160"/>
        <v>2.5</v>
      </c>
      <c r="AA273" s="327"/>
      <c r="AB273" s="400">
        <f t="shared" si="169"/>
        <v>-30</v>
      </c>
      <c r="AC273" s="371"/>
      <c r="AD273" s="226" t="str">
        <f t="shared" si="146"/>
        <v/>
      </c>
      <c r="AE273" s="368">
        <f t="shared" si="161"/>
        <v>-27.5</v>
      </c>
      <c r="AF273" s="339"/>
      <c r="AG273" s="338"/>
      <c r="AH273" s="336"/>
      <c r="AI273" s="161">
        <f t="shared" si="162"/>
        <v>0</v>
      </c>
      <c r="AJ273" s="162">
        <f t="shared" si="147"/>
        <v>2.5</v>
      </c>
      <c r="AK273" s="163">
        <f t="shared" si="163"/>
        <v>2.5</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f t="shared" si="148"/>
        <v>9</v>
      </c>
      <c r="AX273" s="165" t="str">
        <f t="shared" si="149"/>
        <v/>
      </c>
      <c r="AY273" s="193">
        <f t="shared" si="150"/>
        <v>9</v>
      </c>
      <c r="AZ273" s="183" t="str">
        <f t="shared" si="151"/>
        <v/>
      </c>
      <c r="BA273" s="173">
        <f t="shared" si="152"/>
        <v>0.25</v>
      </c>
      <c r="BB273" s="174" t="str">
        <f t="shared" si="153"/>
        <v/>
      </c>
      <c r="BC273" s="186">
        <f t="shared" si="144"/>
        <v>0.25</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650" t="s">
        <v>3564</v>
      </c>
      <c r="E274" s="16" t="s">
        <v>3579</v>
      </c>
      <c r="F274" s="17"/>
      <c r="G274" s="134">
        <v>45288</v>
      </c>
      <c r="H274" s="135">
        <v>45300</v>
      </c>
      <c r="I274" s="141" t="s">
        <v>0</v>
      </c>
      <c r="J274" s="25"/>
      <c r="K274" s="145"/>
      <c r="L274" s="28"/>
      <c r="M274" s="395">
        <v>45300</v>
      </c>
      <c r="N274" s="158">
        <f t="shared" si="159"/>
        <v>9</v>
      </c>
      <c r="O274" s="27"/>
      <c r="P274" s="27"/>
      <c r="Q274" s="27" t="s">
        <v>0</v>
      </c>
      <c r="R274" s="27"/>
      <c r="S274" s="27"/>
      <c r="T274" s="28"/>
      <c r="U274" s="29"/>
      <c r="V274" s="32">
        <v>0.25</v>
      </c>
      <c r="W274" s="318"/>
      <c r="X274" s="319"/>
      <c r="Y274" s="160">
        <f t="shared" si="145"/>
        <v>0.25</v>
      </c>
      <c r="Z274" s="159">
        <f t="shared" si="160"/>
        <v>2.5</v>
      </c>
      <c r="AA274" s="327"/>
      <c r="AB274" s="400">
        <f t="shared" si="169"/>
        <v>-30</v>
      </c>
      <c r="AC274" s="371"/>
      <c r="AD274" s="226" t="str">
        <f t="shared" si="146"/>
        <v/>
      </c>
      <c r="AE274" s="368">
        <f t="shared" si="161"/>
        <v>-27.5</v>
      </c>
      <c r="AF274" s="339"/>
      <c r="AG274" s="338"/>
      <c r="AH274" s="336"/>
      <c r="AI274" s="161">
        <f t="shared" si="162"/>
        <v>0</v>
      </c>
      <c r="AJ274" s="162">
        <f t="shared" si="147"/>
        <v>2.5</v>
      </c>
      <c r="AK274" s="163">
        <f t="shared" si="163"/>
        <v>2.5</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f t="shared" si="148"/>
        <v>9</v>
      </c>
      <c r="AX274" s="165" t="str">
        <f t="shared" si="149"/>
        <v/>
      </c>
      <c r="AY274" s="193">
        <f t="shared" si="150"/>
        <v>9</v>
      </c>
      <c r="AZ274" s="183" t="str">
        <f t="shared" si="151"/>
        <v/>
      </c>
      <c r="BA274" s="173">
        <f t="shared" si="152"/>
        <v>0.25</v>
      </c>
      <c r="BB274" s="174" t="str">
        <f t="shared" si="153"/>
        <v/>
      </c>
      <c r="BC274" s="186">
        <f t="shared" ref="BC274:BC337" si="176">IF(OR(K274="x",F274="X",BA274&lt;=0),"",BA274)</f>
        <v>0.25</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650" t="s">
        <v>3565</v>
      </c>
      <c r="E275" s="16" t="s">
        <v>3488</v>
      </c>
      <c r="F275" s="17"/>
      <c r="G275" s="134">
        <v>45288</v>
      </c>
      <c r="H275" s="135">
        <v>45300</v>
      </c>
      <c r="I275" s="141" t="s">
        <v>0</v>
      </c>
      <c r="J275" s="25"/>
      <c r="K275" s="145"/>
      <c r="L275" s="28"/>
      <c r="M275" s="395">
        <v>45300</v>
      </c>
      <c r="N275" s="158">
        <f t="shared" si="159"/>
        <v>9</v>
      </c>
      <c r="O275" s="27"/>
      <c r="P275" s="27"/>
      <c r="Q275" s="27"/>
      <c r="R275" s="27" t="s">
        <v>0</v>
      </c>
      <c r="S275" s="27"/>
      <c r="T275" s="28"/>
      <c r="U275" s="29"/>
      <c r="V275" s="32">
        <v>0.25</v>
      </c>
      <c r="W275" s="318"/>
      <c r="X275" s="319"/>
      <c r="Y275" s="160">
        <f t="shared" si="145"/>
        <v>0.25</v>
      </c>
      <c r="Z275" s="159">
        <f t="shared" si="160"/>
        <v>2.5</v>
      </c>
      <c r="AA275" s="327"/>
      <c r="AB275" s="400">
        <f t="shared" si="169"/>
        <v>-30</v>
      </c>
      <c r="AC275" s="371"/>
      <c r="AD275" s="226" t="str">
        <f t="shared" si="146"/>
        <v/>
      </c>
      <c r="AE275" s="368">
        <f t="shared" si="161"/>
        <v>-27.5</v>
      </c>
      <c r="AF275" s="339"/>
      <c r="AG275" s="338"/>
      <c r="AH275" s="336"/>
      <c r="AI275" s="161">
        <f t="shared" si="162"/>
        <v>0</v>
      </c>
      <c r="AJ275" s="162">
        <f t="shared" si="147"/>
        <v>2.5</v>
      </c>
      <c r="AK275" s="163">
        <f t="shared" si="163"/>
        <v>2.5</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f t="shared" si="148"/>
        <v>9</v>
      </c>
      <c r="AX275" s="165" t="str">
        <f t="shared" si="149"/>
        <v/>
      </c>
      <c r="AY275" s="193">
        <f t="shared" si="150"/>
        <v>9</v>
      </c>
      <c r="AZ275" s="183" t="str">
        <f t="shared" si="151"/>
        <v/>
      </c>
      <c r="BA275" s="173">
        <f t="shared" si="152"/>
        <v>0.25</v>
      </c>
      <c r="BB275" s="174" t="str">
        <f t="shared" si="153"/>
        <v/>
      </c>
      <c r="BC275" s="186">
        <f t="shared" si="176"/>
        <v>0.25</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650" t="s">
        <v>3566</v>
      </c>
      <c r="E276" s="16" t="s">
        <v>3488</v>
      </c>
      <c r="F276" s="17"/>
      <c r="G276" s="134">
        <v>45288</v>
      </c>
      <c r="H276" s="135">
        <v>45300</v>
      </c>
      <c r="I276" s="141" t="s">
        <v>0</v>
      </c>
      <c r="J276" s="25"/>
      <c r="K276" s="145"/>
      <c r="L276" s="28"/>
      <c r="M276" s="395">
        <v>45300</v>
      </c>
      <c r="N276" s="158">
        <f t="shared" si="159"/>
        <v>9</v>
      </c>
      <c r="O276" s="27"/>
      <c r="P276" s="27"/>
      <c r="Q276" s="27"/>
      <c r="R276" s="27" t="s">
        <v>0</v>
      </c>
      <c r="S276" s="27"/>
      <c r="T276" s="28"/>
      <c r="U276" s="29"/>
      <c r="V276" s="32">
        <v>0.25</v>
      </c>
      <c r="W276" s="318"/>
      <c r="X276" s="319"/>
      <c r="Y276" s="160">
        <f t="shared" si="145"/>
        <v>0.25</v>
      </c>
      <c r="Z276" s="159">
        <f t="shared" si="160"/>
        <v>2.5</v>
      </c>
      <c r="AA276" s="327"/>
      <c r="AB276" s="400">
        <f t="shared" si="169"/>
        <v>-30</v>
      </c>
      <c r="AC276" s="371"/>
      <c r="AD276" s="226" t="str">
        <f t="shared" si="146"/>
        <v/>
      </c>
      <c r="AE276" s="368">
        <f t="shared" si="161"/>
        <v>-27.5</v>
      </c>
      <c r="AF276" s="339"/>
      <c r="AG276" s="338"/>
      <c r="AH276" s="336"/>
      <c r="AI276" s="161">
        <f t="shared" si="162"/>
        <v>0</v>
      </c>
      <c r="AJ276" s="162">
        <f t="shared" si="147"/>
        <v>2.5</v>
      </c>
      <c r="AK276" s="163">
        <f t="shared" si="163"/>
        <v>2.5</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f t="shared" si="148"/>
        <v>9</v>
      </c>
      <c r="AX276" s="165" t="str">
        <f t="shared" si="149"/>
        <v/>
      </c>
      <c r="AY276" s="193">
        <f t="shared" si="150"/>
        <v>9</v>
      </c>
      <c r="AZ276" s="183" t="str">
        <f t="shared" si="151"/>
        <v/>
      </c>
      <c r="BA276" s="173">
        <f t="shared" si="152"/>
        <v>0.25</v>
      </c>
      <c r="BB276" s="174" t="str">
        <f t="shared" si="153"/>
        <v/>
      </c>
      <c r="BC276" s="186">
        <f t="shared" si="176"/>
        <v>0.25</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651" t="s">
        <v>3567</v>
      </c>
      <c r="E277" s="18" t="s">
        <v>3488</v>
      </c>
      <c r="F277" s="17"/>
      <c r="G277" s="134">
        <v>45288</v>
      </c>
      <c r="H277" s="135">
        <v>45300</v>
      </c>
      <c r="I277" s="141" t="s">
        <v>0</v>
      </c>
      <c r="J277" s="25"/>
      <c r="K277" s="145"/>
      <c r="L277" s="28"/>
      <c r="M277" s="395">
        <v>45300</v>
      </c>
      <c r="N277" s="158">
        <f t="shared" si="159"/>
        <v>9</v>
      </c>
      <c r="O277" s="27"/>
      <c r="P277" s="27"/>
      <c r="Q277" s="27"/>
      <c r="R277" s="27" t="s">
        <v>0</v>
      </c>
      <c r="S277" s="27"/>
      <c r="T277" s="28"/>
      <c r="U277" s="29"/>
      <c r="V277" s="32">
        <v>0.25</v>
      </c>
      <c r="W277" s="318"/>
      <c r="X277" s="319"/>
      <c r="Y277" s="160">
        <f t="shared" si="145"/>
        <v>0.25</v>
      </c>
      <c r="Z277" s="159">
        <f t="shared" si="160"/>
        <v>2.5</v>
      </c>
      <c r="AA277" s="327"/>
      <c r="AB277" s="400">
        <f t="shared" si="169"/>
        <v>-30</v>
      </c>
      <c r="AC277" s="371"/>
      <c r="AD277" s="226" t="str">
        <f t="shared" si="146"/>
        <v/>
      </c>
      <c r="AE277" s="368">
        <f t="shared" si="161"/>
        <v>-27.5</v>
      </c>
      <c r="AF277" s="339"/>
      <c r="AG277" s="338"/>
      <c r="AH277" s="336"/>
      <c r="AI277" s="161">
        <f t="shared" si="162"/>
        <v>0</v>
      </c>
      <c r="AJ277" s="162">
        <f t="shared" si="147"/>
        <v>2.5</v>
      </c>
      <c r="AK277" s="163">
        <f t="shared" si="163"/>
        <v>2.5</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f t="shared" si="148"/>
        <v>9</v>
      </c>
      <c r="AX277" s="165" t="str">
        <f t="shared" si="149"/>
        <v/>
      </c>
      <c r="AY277" s="193">
        <f t="shared" si="150"/>
        <v>9</v>
      </c>
      <c r="AZ277" s="183" t="str">
        <f t="shared" si="151"/>
        <v/>
      </c>
      <c r="BA277" s="173">
        <f t="shared" si="152"/>
        <v>0.25</v>
      </c>
      <c r="BB277" s="174" t="str">
        <f t="shared" si="153"/>
        <v/>
      </c>
      <c r="BC277" s="186">
        <f t="shared" si="176"/>
        <v>0.25</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650" t="s">
        <v>3568</v>
      </c>
      <c r="E278" s="16" t="s">
        <v>3488</v>
      </c>
      <c r="F278" s="17"/>
      <c r="G278" s="134">
        <v>45288</v>
      </c>
      <c r="H278" s="135">
        <v>45300</v>
      </c>
      <c r="I278" s="141" t="s">
        <v>0</v>
      </c>
      <c r="J278" s="25"/>
      <c r="K278" s="145"/>
      <c r="L278" s="28"/>
      <c r="M278" s="395">
        <v>45300</v>
      </c>
      <c r="N278" s="158">
        <f t="shared" si="159"/>
        <v>9</v>
      </c>
      <c r="O278" s="27"/>
      <c r="P278" s="27"/>
      <c r="Q278" s="27"/>
      <c r="R278" s="27" t="s">
        <v>0</v>
      </c>
      <c r="S278" s="27"/>
      <c r="T278" s="28"/>
      <c r="U278" s="29"/>
      <c r="V278" s="32">
        <v>0.25</v>
      </c>
      <c r="W278" s="318"/>
      <c r="X278" s="319"/>
      <c r="Y278" s="160">
        <f t="shared" si="145"/>
        <v>0.25</v>
      </c>
      <c r="Z278" s="159">
        <f t="shared" si="160"/>
        <v>2.5</v>
      </c>
      <c r="AA278" s="327"/>
      <c r="AB278" s="400">
        <f t="shared" si="169"/>
        <v>-30</v>
      </c>
      <c r="AC278" s="371"/>
      <c r="AD278" s="226" t="str">
        <f t="shared" si="146"/>
        <v/>
      </c>
      <c r="AE278" s="368">
        <f t="shared" si="161"/>
        <v>-27.5</v>
      </c>
      <c r="AF278" s="339"/>
      <c r="AG278" s="338"/>
      <c r="AH278" s="336"/>
      <c r="AI278" s="161">
        <f t="shared" si="162"/>
        <v>0</v>
      </c>
      <c r="AJ278" s="162">
        <f t="shared" si="147"/>
        <v>2.5</v>
      </c>
      <c r="AK278" s="163">
        <f t="shared" si="163"/>
        <v>2.5</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f t="shared" si="148"/>
        <v>9</v>
      </c>
      <c r="AX278" s="165" t="str">
        <f t="shared" si="149"/>
        <v/>
      </c>
      <c r="AY278" s="193">
        <f t="shared" si="150"/>
        <v>9</v>
      </c>
      <c r="AZ278" s="183" t="str">
        <f t="shared" si="151"/>
        <v/>
      </c>
      <c r="BA278" s="173">
        <f t="shared" si="152"/>
        <v>0.25</v>
      </c>
      <c r="BB278" s="174" t="str">
        <f t="shared" si="153"/>
        <v/>
      </c>
      <c r="BC278" s="186">
        <f t="shared" si="176"/>
        <v>0.25</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37.5" x14ac:dyDescent="0.3">
      <c r="A279" s="221"/>
      <c r="B279" s="222"/>
      <c r="C279" s="214">
        <v>268</v>
      </c>
      <c r="D279" s="644" t="s">
        <v>3569</v>
      </c>
      <c r="E279" s="16" t="s">
        <v>3488</v>
      </c>
      <c r="F279" s="17"/>
      <c r="G279" s="134">
        <v>45288</v>
      </c>
      <c r="H279" s="135">
        <v>45300</v>
      </c>
      <c r="I279" s="141" t="s">
        <v>0</v>
      </c>
      <c r="J279" s="25"/>
      <c r="K279" s="145"/>
      <c r="L279" s="28"/>
      <c r="M279" s="395">
        <v>45300</v>
      </c>
      <c r="N279" s="158">
        <f t="shared" si="159"/>
        <v>9</v>
      </c>
      <c r="O279" s="27"/>
      <c r="P279" s="27"/>
      <c r="Q279" s="27"/>
      <c r="R279" s="27" t="s">
        <v>0</v>
      </c>
      <c r="S279" s="27"/>
      <c r="T279" s="28"/>
      <c r="U279" s="29"/>
      <c r="V279" s="32">
        <v>0.25</v>
      </c>
      <c r="W279" s="318"/>
      <c r="X279" s="319"/>
      <c r="Y279" s="160">
        <f t="shared" si="145"/>
        <v>0.25</v>
      </c>
      <c r="Z279" s="159">
        <f t="shared" si="160"/>
        <v>2.5</v>
      </c>
      <c r="AA279" s="327"/>
      <c r="AB279" s="400">
        <f t="shared" si="169"/>
        <v>-30</v>
      </c>
      <c r="AC279" s="371"/>
      <c r="AD279" s="226" t="str">
        <f t="shared" si="146"/>
        <v/>
      </c>
      <c r="AE279" s="368">
        <f t="shared" si="161"/>
        <v>-27.5</v>
      </c>
      <c r="AF279" s="339"/>
      <c r="AG279" s="338"/>
      <c r="AH279" s="336"/>
      <c r="AI279" s="161">
        <f t="shared" si="162"/>
        <v>0</v>
      </c>
      <c r="AJ279" s="162">
        <f t="shared" si="147"/>
        <v>2.5</v>
      </c>
      <c r="AK279" s="163">
        <f t="shared" si="163"/>
        <v>2.5</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f t="shared" si="148"/>
        <v>9</v>
      </c>
      <c r="AX279" s="165" t="str">
        <f t="shared" si="149"/>
        <v/>
      </c>
      <c r="AY279" s="193">
        <f t="shared" si="150"/>
        <v>9</v>
      </c>
      <c r="AZ279" s="183" t="str">
        <f t="shared" si="151"/>
        <v/>
      </c>
      <c r="BA279" s="173">
        <f t="shared" si="152"/>
        <v>0.25</v>
      </c>
      <c r="BB279" s="174" t="str">
        <f t="shared" si="153"/>
        <v/>
      </c>
      <c r="BC279" s="186">
        <f t="shared" si="176"/>
        <v>0.25</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37.5" x14ac:dyDescent="0.3">
      <c r="A280" s="221"/>
      <c r="B280" s="222"/>
      <c r="C280" s="213">
        <v>269</v>
      </c>
      <c r="D280" s="644" t="s">
        <v>3570</v>
      </c>
      <c r="E280" s="16" t="s">
        <v>3488</v>
      </c>
      <c r="F280" s="17"/>
      <c r="G280" s="134">
        <v>45288</v>
      </c>
      <c r="H280" s="135">
        <v>45300</v>
      </c>
      <c r="I280" s="141" t="s">
        <v>0</v>
      </c>
      <c r="J280" s="25"/>
      <c r="K280" s="145"/>
      <c r="L280" s="28"/>
      <c r="M280" s="395">
        <v>45300</v>
      </c>
      <c r="N280" s="158">
        <f t="shared" si="159"/>
        <v>9</v>
      </c>
      <c r="O280" s="27"/>
      <c r="P280" s="27"/>
      <c r="Q280" s="27"/>
      <c r="R280" s="27" t="s">
        <v>0</v>
      </c>
      <c r="S280" s="27"/>
      <c r="T280" s="28"/>
      <c r="U280" s="29"/>
      <c r="V280" s="32">
        <v>0.25</v>
      </c>
      <c r="W280" s="318"/>
      <c r="X280" s="319"/>
      <c r="Y280" s="160">
        <f t="shared" si="145"/>
        <v>0.25</v>
      </c>
      <c r="Z280" s="159">
        <f t="shared" si="160"/>
        <v>2.5</v>
      </c>
      <c r="AA280" s="327"/>
      <c r="AB280" s="400">
        <f t="shared" si="169"/>
        <v>-30</v>
      </c>
      <c r="AC280" s="371"/>
      <c r="AD280" s="226" t="str">
        <f t="shared" si="146"/>
        <v/>
      </c>
      <c r="AE280" s="368">
        <f t="shared" si="161"/>
        <v>-27.5</v>
      </c>
      <c r="AF280" s="339"/>
      <c r="AG280" s="338"/>
      <c r="AH280" s="336"/>
      <c r="AI280" s="161">
        <f t="shared" si="162"/>
        <v>0</v>
      </c>
      <c r="AJ280" s="162">
        <f t="shared" si="147"/>
        <v>2.5</v>
      </c>
      <c r="AK280" s="163">
        <f t="shared" si="163"/>
        <v>2.5</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f t="shared" si="148"/>
        <v>9</v>
      </c>
      <c r="AX280" s="165" t="str">
        <f t="shared" si="149"/>
        <v/>
      </c>
      <c r="AY280" s="193">
        <f t="shared" si="150"/>
        <v>9</v>
      </c>
      <c r="AZ280" s="183" t="str">
        <f t="shared" si="151"/>
        <v/>
      </c>
      <c r="BA280" s="173">
        <f t="shared" si="152"/>
        <v>0.25</v>
      </c>
      <c r="BB280" s="174" t="str">
        <f t="shared" si="153"/>
        <v/>
      </c>
      <c r="BC280" s="186">
        <f t="shared" si="176"/>
        <v>0.25</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37.5" x14ac:dyDescent="0.3">
      <c r="A281" s="221"/>
      <c r="B281" s="222"/>
      <c r="C281" s="214">
        <v>270</v>
      </c>
      <c r="D281" s="645" t="s">
        <v>3571</v>
      </c>
      <c r="E281" s="18" t="s">
        <v>3579</v>
      </c>
      <c r="F281" s="17"/>
      <c r="G281" s="134">
        <v>45288</v>
      </c>
      <c r="H281" s="135">
        <v>45300</v>
      </c>
      <c r="I281" s="141" t="s">
        <v>0</v>
      </c>
      <c r="J281" s="25"/>
      <c r="K281" s="145"/>
      <c r="L281" s="28"/>
      <c r="M281" s="395">
        <v>45300</v>
      </c>
      <c r="N281" s="158">
        <f t="shared" si="159"/>
        <v>9</v>
      </c>
      <c r="O281" s="27"/>
      <c r="P281" s="27"/>
      <c r="Q281" s="27" t="s">
        <v>0</v>
      </c>
      <c r="R281" s="27"/>
      <c r="S281" s="27"/>
      <c r="T281" s="28"/>
      <c r="U281" s="29"/>
      <c r="V281" s="32">
        <v>0.25</v>
      </c>
      <c r="W281" s="318"/>
      <c r="X281" s="319"/>
      <c r="Y281" s="160">
        <f t="shared" si="145"/>
        <v>0.25</v>
      </c>
      <c r="Z281" s="159">
        <f t="shared" si="160"/>
        <v>2.5</v>
      </c>
      <c r="AA281" s="327"/>
      <c r="AB281" s="400">
        <f t="shared" si="169"/>
        <v>-30</v>
      </c>
      <c r="AC281" s="371"/>
      <c r="AD281" s="226" t="str">
        <f t="shared" si="146"/>
        <v/>
      </c>
      <c r="AE281" s="368">
        <f t="shared" si="161"/>
        <v>-27.5</v>
      </c>
      <c r="AF281" s="339"/>
      <c r="AG281" s="338"/>
      <c r="AH281" s="336"/>
      <c r="AI281" s="161">
        <f t="shared" si="162"/>
        <v>0</v>
      </c>
      <c r="AJ281" s="162">
        <f t="shared" si="147"/>
        <v>2.5</v>
      </c>
      <c r="AK281" s="163">
        <f t="shared" si="163"/>
        <v>2.5</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f t="shared" si="148"/>
        <v>9</v>
      </c>
      <c r="AX281" s="165" t="str">
        <f t="shared" si="149"/>
        <v/>
      </c>
      <c r="AY281" s="193">
        <f t="shared" si="150"/>
        <v>9</v>
      </c>
      <c r="AZ281" s="183" t="str">
        <f t="shared" si="151"/>
        <v/>
      </c>
      <c r="BA281" s="173">
        <f t="shared" si="152"/>
        <v>0.25</v>
      </c>
      <c r="BB281" s="174" t="str">
        <f t="shared" si="153"/>
        <v/>
      </c>
      <c r="BC281" s="186">
        <f t="shared" si="176"/>
        <v>0.25</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31.5" x14ac:dyDescent="0.5">
      <c r="A282" s="221"/>
      <c r="B282" s="660"/>
      <c r="C282" s="213">
        <v>271</v>
      </c>
      <c r="D282" s="650" t="s">
        <v>3572</v>
      </c>
      <c r="E282" s="16" t="s">
        <v>3579</v>
      </c>
      <c r="F282" s="17"/>
      <c r="G282" s="134">
        <v>45288</v>
      </c>
      <c r="H282" s="135">
        <v>45300</v>
      </c>
      <c r="I282" s="141" t="s">
        <v>0</v>
      </c>
      <c r="J282" s="25"/>
      <c r="K282" s="145"/>
      <c r="L282" s="28"/>
      <c r="M282" s="395">
        <v>45300</v>
      </c>
      <c r="N282" s="158">
        <f t="shared" si="159"/>
        <v>9</v>
      </c>
      <c r="O282" s="27"/>
      <c r="P282" s="27"/>
      <c r="Q282" s="27" t="s">
        <v>0</v>
      </c>
      <c r="R282" s="27"/>
      <c r="S282" s="27"/>
      <c r="T282" s="28"/>
      <c r="U282" s="29"/>
      <c r="V282" s="32">
        <v>1</v>
      </c>
      <c r="W282" s="318">
        <v>2</v>
      </c>
      <c r="X282" s="319"/>
      <c r="Y282" s="160">
        <f t="shared" si="145"/>
        <v>3</v>
      </c>
      <c r="Z282" s="159">
        <f t="shared" si="160"/>
        <v>50</v>
      </c>
      <c r="AA282" s="327"/>
      <c r="AB282" s="400">
        <f t="shared" si="169"/>
        <v>-30</v>
      </c>
      <c r="AC282" s="371"/>
      <c r="AD282" s="226" t="str">
        <f t="shared" si="146"/>
        <v/>
      </c>
      <c r="AE282" s="368">
        <f t="shared" si="161"/>
        <v>20</v>
      </c>
      <c r="AF282" s="339">
        <v>20</v>
      </c>
      <c r="AG282" s="338"/>
      <c r="AH282" s="336">
        <v>20</v>
      </c>
      <c r="AI282" s="161">
        <f t="shared" si="162"/>
        <v>20</v>
      </c>
      <c r="AJ282" s="162">
        <f t="shared" si="147"/>
        <v>70</v>
      </c>
      <c r="AK282" s="163">
        <f t="shared" si="163"/>
        <v>50</v>
      </c>
      <c r="AL282" s="164">
        <f t="shared" si="164"/>
        <v>0</v>
      </c>
      <c r="AM282" s="164">
        <f t="shared" si="165"/>
        <v>0</v>
      </c>
      <c r="AN282" s="164">
        <f t="shared" si="166"/>
        <v>0</v>
      </c>
      <c r="AO282" s="164">
        <f t="shared" si="167"/>
        <v>0</v>
      </c>
      <c r="AP282" s="610" t="str">
        <f t="shared" si="170"/>
        <v xml:space="preserve"> </v>
      </c>
      <c r="AQ282" s="613">
        <f t="shared" si="168"/>
        <v>20</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f t="shared" si="148"/>
        <v>9</v>
      </c>
      <c r="AX282" s="165" t="str">
        <f t="shared" si="149"/>
        <v/>
      </c>
      <c r="AY282" s="193">
        <f t="shared" si="150"/>
        <v>9</v>
      </c>
      <c r="AZ282" s="183" t="str">
        <f t="shared" si="151"/>
        <v/>
      </c>
      <c r="BA282" s="173">
        <f t="shared" si="152"/>
        <v>1</v>
      </c>
      <c r="BB282" s="174" t="str">
        <f t="shared" si="153"/>
        <v/>
      </c>
      <c r="BC282" s="186">
        <f t="shared" si="176"/>
        <v>1</v>
      </c>
      <c r="BD282" s="174" t="str">
        <f t="shared" si="154"/>
        <v/>
      </c>
      <c r="BE282" s="201">
        <f t="shared" si="155"/>
        <v>2</v>
      </c>
      <c r="BF282" s="174" t="str">
        <f t="shared" si="156"/>
        <v/>
      </c>
      <c r="BG282" s="186">
        <f t="shared" si="157"/>
        <v>2</v>
      </c>
      <c r="BH282" s="175" t="str">
        <f t="shared" si="158"/>
        <v/>
      </c>
      <c r="BI282" s="632"/>
      <c r="BQ282" s="57" t="s">
        <v>2032</v>
      </c>
      <c r="BV282" s="57" t="s">
        <v>2033</v>
      </c>
      <c r="BW282" s="57"/>
      <c r="CC282" s="57" t="s">
        <v>2034</v>
      </c>
    </row>
    <row r="283" spans="1:81" ht="18.75" x14ac:dyDescent="0.3">
      <c r="A283" s="221"/>
      <c r="B283" s="222"/>
      <c r="C283" s="214">
        <v>272</v>
      </c>
      <c r="D283" s="650" t="s">
        <v>3573</v>
      </c>
      <c r="E283" s="16" t="s">
        <v>3488</v>
      </c>
      <c r="F283" s="17"/>
      <c r="G283" s="134">
        <v>45288</v>
      </c>
      <c r="H283" s="135">
        <v>45300</v>
      </c>
      <c r="I283" s="141" t="s">
        <v>0</v>
      </c>
      <c r="J283" s="25"/>
      <c r="K283" s="145"/>
      <c r="L283" s="28"/>
      <c r="M283" s="395">
        <v>45300</v>
      </c>
      <c r="N283" s="158">
        <f t="shared" si="159"/>
        <v>9</v>
      </c>
      <c r="O283" s="27"/>
      <c r="P283" s="27"/>
      <c r="Q283" s="27"/>
      <c r="R283" s="27" t="s">
        <v>0</v>
      </c>
      <c r="S283" s="27"/>
      <c r="T283" s="28"/>
      <c r="U283" s="29"/>
      <c r="V283" s="32">
        <v>0.25</v>
      </c>
      <c r="W283" s="318"/>
      <c r="X283" s="319"/>
      <c r="Y283" s="160">
        <f t="shared" si="145"/>
        <v>0.25</v>
      </c>
      <c r="Z283" s="159">
        <f t="shared" si="160"/>
        <v>2.5</v>
      </c>
      <c r="AA283" s="327"/>
      <c r="AB283" s="400">
        <f t="shared" si="169"/>
        <v>-30</v>
      </c>
      <c r="AC283" s="371"/>
      <c r="AD283" s="226" t="str">
        <f t="shared" si="146"/>
        <v/>
      </c>
      <c r="AE283" s="368">
        <f t="shared" si="161"/>
        <v>-27.5</v>
      </c>
      <c r="AF283" s="339"/>
      <c r="AG283" s="338"/>
      <c r="AH283" s="336"/>
      <c r="AI283" s="161">
        <f t="shared" si="162"/>
        <v>0</v>
      </c>
      <c r="AJ283" s="162">
        <f t="shared" si="147"/>
        <v>2.5</v>
      </c>
      <c r="AK283" s="163">
        <f t="shared" si="163"/>
        <v>2.5</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f t="shared" si="148"/>
        <v>9</v>
      </c>
      <c r="AX283" s="165" t="str">
        <f t="shared" si="149"/>
        <v/>
      </c>
      <c r="AY283" s="193">
        <f t="shared" si="150"/>
        <v>9</v>
      </c>
      <c r="AZ283" s="183" t="str">
        <f t="shared" si="151"/>
        <v/>
      </c>
      <c r="BA283" s="173">
        <f t="shared" si="152"/>
        <v>0.25</v>
      </c>
      <c r="BB283" s="174" t="str">
        <f t="shared" si="153"/>
        <v/>
      </c>
      <c r="BC283" s="186">
        <f t="shared" si="176"/>
        <v>0.25</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650" t="s">
        <v>3574</v>
      </c>
      <c r="E284" s="16" t="s">
        <v>3488</v>
      </c>
      <c r="F284" s="17"/>
      <c r="G284" s="134">
        <v>45288</v>
      </c>
      <c r="H284" s="135">
        <v>45300</v>
      </c>
      <c r="I284" s="141" t="s">
        <v>0</v>
      </c>
      <c r="J284" s="25"/>
      <c r="K284" s="145"/>
      <c r="L284" s="28"/>
      <c r="M284" s="395">
        <v>45300</v>
      </c>
      <c r="N284" s="158">
        <f t="shared" si="159"/>
        <v>9</v>
      </c>
      <c r="O284" s="27"/>
      <c r="P284" s="27"/>
      <c r="Q284" s="27"/>
      <c r="R284" s="27" t="s">
        <v>0</v>
      </c>
      <c r="S284" s="27"/>
      <c r="T284" s="28"/>
      <c r="U284" s="29"/>
      <c r="V284" s="32">
        <v>0.25</v>
      </c>
      <c r="W284" s="318"/>
      <c r="X284" s="319"/>
      <c r="Y284" s="160">
        <f t="shared" si="145"/>
        <v>0.25</v>
      </c>
      <c r="Z284" s="159">
        <f t="shared" si="160"/>
        <v>2.5</v>
      </c>
      <c r="AA284" s="327"/>
      <c r="AB284" s="400">
        <f t="shared" si="169"/>
        <v>-30</v>
      </c>
      <c r="AC284" s="371"/>
      <c r="AD284" s="226" t="str">
        <f t="shared" si="146"/>
        <v/>
      </c>
      <c r="AE284" s="368">
        <f t="shared" si="161"/>
        <v>-27.5</v>
      </c>
      <c r="AF284" s="339"/>
      <c r="AG284" s="338"/>
      <c r="AH284" s="336"/>
      <c r="AI284" s="161">
        <f t="shared" si="162"/>
        <v>0</v>
      </c>
      <c r="AJ284" s="162">
        <f t="shared" si="147"/>
        <v>2.5</v>
      </c>
      <c r="AK284" s="163">
        <f t="shared" si="163"/>
        <v>2.5</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f t="shared" si="148"/>
        <v>9</v>
      </c>
      <c r="AX284" s="165" t="str">
        <f t="shared" si="149"/>
        <v/>
      </c>
      <c r="AY284" s="193">
        <f t="shared" si="150"/>
        <v>9</v>
      </c>
      <c r="AZ284" s="183" t="str">
        <f t="shared" si="151"/>
        <v/>
      </c>
      <c r="BA284" s="173">
        <f t="shared" si="152"/>
        <v>0.25</v>
      </c>
      <c r="BB284" s="174" t="str">
        <f t="shared" si="153"/>
        <v/>
      </c>
      <c r="BC284" s="186">
        <f t="shared" si="176"/>
        <v>0.25</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39" customHeight="1" x14ac:dyDescent="0.3">
      <c r="A285" s="221"/>
      <c r="B285" s="222"/>
      <c r="C285" s="213">
        <v>274</v>
      </c>
      <c r="D285" s="645" t="s">
        <v>3575</v>
      </c>
      <c r="E285" s="18" t="s">
        <v>3488</v>
      </c>
      <c r="F285" s="17"/>
      <c r="G285" s="134">
        <v>45288</v>
      </c>
      <c r="H285" s="135">
        <v>45300</v>
      </c>
      <c r="I285" s="141" t="s">
        <v>0</v>
      </c>
      <c r="J285" s="25"/>
      <c r="K285" s="145"/>
      <c r="L285" s="28"/>
      <c r="M285" s="395">
        <v>45300</v>
      </c>
      <c r="N285" s="158">
        <f t="shared" si="159"/>
        <v>9</v>
      </c>
      <c r="O285" s="27"/>
      <c r="P285" s="27"/>
      <c r="Q285" s="27"/>
      <c r="R285" s="27" t="s">
        <v>0</v>
      </c>
      <c r="S285" s="27"/>
      <c r="T285" s="28"/>
      <c r="U285" s="29"/>
      <c r="V285" s="32">
        <v>0.25</v>
      </c>
      <c r="W285" s="318"/>
      <c r="X285" s="319"/>
      <c r="Y285" s="160">
        <f t="shared" si="145"/>
        <v>0.25</v>
      </c>
      <c r="Z285" s="159">
        <f t="shared" si="160"/>
        <v>2.5</v>
      </c>
      <c r="AA285" s="327"/>
      <c r="AB285" s="400">
        <f t="shared" si="169"/>
        <v>-30</v>
      </c>
      <c r="AC285" s="371"/>
      <c r="AD285" s="226" t="str">
        <f t="shared" si="146"/>
        <v/>
      </c>
      <c r="AE285" s="368">
        <f t="shared" si="161"/>
        <v>-27.5</v>
      </c>
      <c r="AF285" s="339"/>
      <c r="AG285" s="338"/>
      <c r="AH285" s="336"/>
      <c r="AI285" s="161">
        <f t="shared" si="162"/>
        <v>0</v>
      </c>
      <c r="AJ285" s="162">
        <f t="shared" si="147"/>
        <v>2.5</v>
      </c>
      <c r="AK285" s="163">
        <f t="shared" si="163"/>
        <v>2.5</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f t="shared" si="148"/>
        <v>9</v>
      </c>
      <c r="AX285" s="165" t="str">
        <f t="shared" si="149"/>
        <v/>
      </c>
      <c r="AY285" s="193">
        <f t="shared" si="150"/>
        <v>9</v>
      </c>
      <c r="AZ285" s="183" t="str">
        <f t="shared" si="151"/>
        <v/>
      </c>
      <c r="BA285" s="173">
        <f t="shared" si="152"/>
        <v>0.25</v>
      </c>
      <c r="BB285" s="174" t="str">
        <f t="shared" si="153"/>
        <v/>
      </c>
      <c r="BC285" s="186">
        <f t="shared" si="176"/>
        <v>0.25</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notContainsBlanks" dxfId="833" priority="1123" stopIfTrue="1">
      <formula>LEN(TRIM(C10))&gt;0</formula>
    </cfRule>
    <cfRule type="cellIs" dxfId="832" priority="1122" stopIfTrue="1" operator="greaterThan">
      <formula>0</formula>
    </cfRule>
    <cfRule type="cellIs" dxfId="831" priority="1121" stopIfTrue="1" operator="equal">
      <formula>0</formula>
    </cfRule>
    <cfRule type="notContainsBlanks" priority="1120" stopIfTrue="1">
      <formula>LEN(TRIM(C10))&gt;0</formula>
    </cfRule>
    <cfRule type="cellIs" dxfId="830" priority="1124" stopIfTrue="1" operator="equal">
      <formula>1</formula>
    </cfRule>
    <cfRule type="cellIs" dxfId="829" priority="1125" stopIfTrue="1" operator="greaterThan">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ellIs" dxfId="822" priority="1145" operator="greaterThan">
      <formula>0</formula>
    </cfRule>
    <cfRule type="cellIs" dxfId="821" priority="1144" operator="greaterThan">
      <formula>"1/0/1900"</formula>
    </cfRule>
    <cfRule type="containsText" dxfId="820" priority="1143" operator="containsText" text="/">
      <formula>NOT(ISERROR(SEARCH("/",I10)))</formula>
    </cfRule>
  </conditionalFormatting>
  <conditionalFormatting sqref="I10:J1011 N12:N1011">
    <cfRule type="cellIs" dxfId="819" priority="1142" operator="greaterThan">
      <formula>0</formula>
    </cfRule>
  </conditionalFormatting>
  <conditionalFormatting sqref="N10:N11">
    <cfRule type="cellIs" dxfId="818" priority="1111" operator="equal">
      <formula>0</formula>
    </cfRule>
    <cfRule type="containsText" dxfId="817" priority="1110" operator="containsText" text="#NUM!">
      <formula>NOT(ISERROR(SEARCH("#NUM!",N10)))</formula>
    </cfRule>
    <cfRule type="cellIs" dxfId="816" priority="1109" operator="lessThan">
      <formula>1</formula>
    </cfRule>
    <cfRule type="cellIs" dxfId="815" priority="1108" operator="equal">
      <formula>0</formula>
    </cfRule>
    <cfRule type="uniqueValues" dxfId="814" priority="1106"/>
    <cfRule type="cellIs" dxfId="813" priority="1104" operator="greaterThan">
      <formula>0</formula>
    </cfRule>
    <cfRule type="uniqueValues" dxfId="812" priority="1107"/>
    <cfRule type="cellIs" dxfId="811" priority="1118" operator="between">
      <formula>1</formula>
      <formula>999999999999999</formula>
    </cfRule>
    <cfRule type="containsText" dxfId="810" priority="1119" operator="containsText" text="#NUM!">
      <formula>NOT(ISERROR(SEARCH("#NUM!",N10)))</formula>
    </cfRule>
    <cfRule type="uniqueValues" dxfId="809" priority="1116"/>
    <cfRule type="cellIs" dxfId="808" priority="1115" operator="equal">
      <formula>0</formula>
    </cfRule>
    <cfRule type="duplicateValues" dxfId="807" priority="1114"/>
    <cfRule type="uniqueValues" dxfId="806" priority="1113"/>
    <cfRule type="cellIs" dxfId="805" priority="1112" operator="lessThan">
      <formula>0</formula>
    </cfRule>
  </conditionalFormatting>
  <conditionalFormatting sqref="N12:N1011">
    <cfRule type="cellIs" dxfId="804" priority="1130" stopIfTrue="1" operator="lessThan">
      <formula>1</formula>
    </cfRule>
    <cfRule type="cellIs" dxfId="803" priority="1129" stopIfTrue="1" operator="greaterThan">
      <formula>1</formula>
    </cfRule>
    <cfRule type="cellIs" dxfId="802" priority="1128" stopIfTrue="1" operator="greaterThan">
      <formula>0</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8" operator="greaterThan">
      <formula>0</formula>
    </cfRule>
    <cfRule type="cellIs" dxfId="785" priority="899" operator="between">
      <formula>0</formula>
      <formula>9999999999999990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5" operator="equal">
      <formula>0</formula>
    </cfRule>
    <cfRule type="cellIs" dxfId="778" priority="1166" operator="equal">
      <formula>0</formula>
    </cfRule>
    <cfRule type="cellIs" dxfId="777" priority="1167"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priority="1135" stopIfTrue="1" operator="notBetween">
      <formula>0</formula>
      <formula>1</formula>
    </cfRule>
    <cfRule type="cellIs" dxfId="774" priority="1136" operator="between">
      <formula>-1</formula>
      <formula>9999999</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69" operator="equal">
      <formula>0</formula>
    </cfRule>
    <cfRule type="cellIs" dxfId="767" priority="883" operator="lessThan">
      <formula>1</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uniqueValues" dxfId="760" priority="773"/>
    <cfRule type="cellIs" dxfId="759" priority="772" operator="equal">
      <formula>0</formula>
    </cfRule>
    <cfRule type="duplicateValues" dxfId="758" priority="771"/>
    <cfRule type="uniqueValues" dxfId="757" priority="770"/>
    <cfRule type="cellIs" dxfId="756" priority="769" operator="lessThan">
      <formula>0</formula>
    </cfRule>
    <cfRule type="cellIs" dxfId="755" priority="768" operator="equal">
      <formula>0</formula>
    </cfRule>
    <cfRule type="containsText" dxfId="754" priority="767" operator="containsText" text="#NUM!">
      <formula>NOT(ISERROR(SEARCH("#NUM!",AP10)))</formula>
    </cfRule>
    <cfRule type="uniqueValues" dxfId="753" priority="747"/>
    <cfRule type="cellIs" dxfId="752" priority="766" operator="lessThan">
      <formula>1</formula>
    </cfRule>
    <cfRule type="uniqueValues" dxfId="751" priority="748"/>
    <cfRule type="cellIs" dxfId="750" priority="749" operator="equal">
      <formula>0</formula>
    </cfRule>
    <cfRule type="cellIs" dxfId="749" priority="750" operator="lessThan">
      <formula>1</formula>
    </cfRule>
    <cfRule type="containsText" dxfId="748" priority="751" operator="containsText" text="#NUM!">
      <formula>NOT(ISERROR(SEARCH("#NUM!",AP10)))</formula>
    </cfRule>
    <cfRule type="cellIs" dxfId="747" priority="752" operator="equal">
      <formula>0</formula>
    </cfRule>
    <cfRule type="cellIs" dxfId="746" priority="753" operator="lessThan">
      <formula>0</formula>
    </cfRule>
    <cfRule type="uniqueValues" dxfId="745" priority="754"/>
    <cfRule type="duplicateValues" dxfId="744" priority="755"/>
    <cfRule type="cellIs" dxfId="743" priority="756" operator="equal">
      <formula>0</formula>
    </cfRule>
    <cfRule type="uniqueValues" dxfId="742" priority="757"/>
    <cfRule type="cellIs" dxfId="741" priority="745" operator="greaterThan">
      <formula>0</formula>
    </cfRule>
    <cfRule type="cellIs" dxfId="740" priority="765" operator="equal">
      <formula>0</formula>
    </cfRule>
    <cfRule type="containsText" dxfId="739" priority="760" operator="containsText" text="#NUM!">
      <formula>NOT(ISERROR(SEARCH("#NUM!",AP10)))</formula>
    </cfRule>
    <cfRule type="containsText" dxfId="738" priority="784" operator="containsText" text="#NUM!">
      <formula>NOT(ISERROR(SEARCH("#NUM!",AP10)))</formula>
    </cfRule>
    <cfRule type="cellIs" dxfId="737" priority="761" operator="greaterThan">
      <formula>0</formula>
    </cfRule>
    <cfRule type="uniqueValues" dxfId="736" priority="763"/>
    <cfRule type="cellIs" dxfId="735" priority="744" operator="equal">
      <formula>0</formula>
    </cfRule>
    <cfRule type="containsText" dxfId="734" priority="743" operator="containsText" text="#div/0/!">
      <formula>NOT(ISERROR(SEARCH("#div/0/!",AP10)))</formula>
    </cfRule>
    <cfRule type="cellIs" dxfId="733" priority="759" operator="between">
      <formula>1</formula>
      <formula>999999999999999</formula>
    </cfRule>
    <cfRule type="containsText" dxfId="732" priority="742" operator="containsText" text="#DIV/0!">
      <formula>NOT(ISERROR(SEARCH("#DIV/0!",AP10)))</formula>
    </cfRule>
    <cfRule type="containsText" dxfId="731" priority="741" operator="containsText" text="#DIV/0!">
      <formula>NOT(ISERROR(SEARCH("#DIV/0!",AP10)))</formula>
    </cfRule>
    <cfRule type="cellIs" dxfId="730" priority="740" operator="lessThan">
      <formula>0</formula>
    </cfRule>
    <cfRule type="cellIs" dxfId="729" priority="739" operator="lessThan">
      <formula>"&lt;0"</formula>
    </cfRule>
    <cfRule type="containsText" dxfId="728" priority="738" operator="containsText" text="#DIV/0!">
      <formula>NOT(ISERROR(SEARCH("#DIV/0!",AP10)))</formula>
    </cfRule>
    <cfRule type="cellIs" dxfId="727" priority="736" operator="lessThan">
      <formula>1</formula>
    </cfRule>
    <cfRule type="containsErrors" dxfId="726" priority="735">
      <formula>ISERROR(AP10)</formula>
    </cfRule>
    <cfRule type="uniqueValues" dxfId="725" priority="780"/>
    <cfRule type="cellIs" dxfId="724" priority="785" operator="equal">
      <formula>0</formula>
    </cfRule>
    <cfRule type="cellIs" dxfId="723" priority="786" operator="lessThan">
      <formula>0</formula>
    </cfRule>
    <cfRule type="cellIs" dxfId="722" priority="782" operator="equal">
      <formula>0</formula>
    </cfRule>
    <cfRule type="cellIs" dxfId="721" priority="783" operator="lessThan">
      <formula>1</formula>
    </cfRule>
    <cfRule type="uniqueValues" dxfId="720" priority="787"/>
    <cfRule type="cellIs" dxfId="719" priority="729" operator="greaterThanOrEqual">
      <formula>0</formula>
    </cfRule>
    <cfRule type="uniqueValues" dxfId="718" priority="764"/>
    <cfRule type="cellIs" dxfId="717" priority="777" operator="greaterThan">
      <formula>0</formula>
    </cfRule>
    <cfRule type="duplicateValues" dxfId="716" priority="788"/>
    <cfRule type="cellIs" dxfId="715" priority="789" operator="equal">
      <formula>0</formula>
    </cfRule>
    <cfRule type="uniqueValues" dxfId="714" priority="790"/>
    <cfRule type="cellIs" dxfId="713" priority="792" operator="between">
      <formula>1</formula>
      <formula>999999999999999</formula>
    </cfRule>
    <cfRule type="containsText" dxfId="712" priority="793" operator="containsText" text="#NUM!">
      <formula>NOT(ISERROR(SEARCH("#NUM!",AP10)))</formula>
    </cfRule>
    <cfRule type="containsText" dxfId="711" priority="776" operator="containsText" text="#NUM!">
      <formula>NOT(ISERROR(SEARCH("#NUM!",AP10)))</formula>
    </cfRule>
    <cfRule type="cellIs" dxfId="710" priority="775" operator="between">
      <formula>1</formula>
      <formula>999999999999999</formula>
    </cfRule>
    <cfRule type="uniqueValues" dxfId="709" priority="781"/>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1" stopIfTrue="1" operator="lessThanOrEqual">
      <formula>0</formula>
    </cfRule>
    <cfRule type="cellIs" dxfId="704" priority="737" stopIfTrue="1" operator="lessThan">
      <formula>1</formula>
    </cfRule>
    <cfRule type="containsErrors" dxfId="703" priority="733">
      <formula>ISERROR(AP11)</formula>
    </cfRule>
    <cfRule type="cellIs" dxfId="702" priority="732" stopIfTrue="1" operator="greaterThan">
      <formula>0</formula>
    </cfRule>
  </conditionalFormatting>
  <conditionalFormatting sqref="AP12:AV1011">
    <cfRule type="cellIs" dxfId="701" priority="2" operator="equal">
      <formula>0</formula>
    </cfRule>
  </conditionalFormatting>
  <conditionalFormatting sqref="AQ10">
    <cfRule type="cellIs" dxfId="700" priority="710" operator="between">
      <formula>1</formula>
      <formula>999999999999999</formula>
    </cfRule>
    <cfRule type="containsText" dxfId="699" priority="711" operator="containsText" text="#NUM!">
      <formula>NOT(ISERROR(SEARCH("#NUM!",AQ10)))</formula>
    </cfRule>
    <cfRule type="cellIs" dxfId="698" priority="712" operator="greaterThan">
      <formula>0</formula>
    </cfRule>
    <cfRule type="uniqueValues" dxfId="697" priority="715"/>
    <cfRule type="cellIs" dxfId="696" priority="684" operator="equal">
      <formula>0</formula>
    </cfRule>
    <cfRule type="containsText" dxfId="695" priority="728" operator="containsText" text="#NUM!">
      <formula>NOT(ISERROR(SEARCH("#NUM!",AQ10)))</formula>
    </cfRule>
    <cfRule type="cellIs" dxfId="694" priority="727" operator="between">
      <formula>1</formula>
      <formula>999999999999999</formula>
    </cfRule>
    <cfRule type="uniqueValues" dxfId="693" priority="725"/>
    <cfRule type="cellIs" dxfId="692" priority="724" operator="equal">
      <formula>0</formula>
    </cfRule>
    <cfRule type="duplicateValues" dxfId="691" priority="723"/>
    <cfRule type="uniqueValues" dxfId="690" priority="722"/>
    <cfRule type="cellIs" dxfId="689" priority="721" operator="lessThan">
      <formula>0</formula>
    </cfRule>
    <cfRule type="cellIs" dxfId="688" priority="720" operator="equal">
      <formula>0</formula>
    </cfRule>
    <cfRule type="containsText" dxfId="687" priority="719" operator="containsText" text="#NUM!">
      <formula>NOT(ISERROR(SEARCH("#NUM!",AQ10)))</formula>
    </cfRule>
    <cfRule type="uniqueValues" dxfId="686" priority="682"/>
    <cfRule type="uniqueValues" dxfId="685" priority="683"/>
    <cfRule type="cellIs" dxfId="684" priority="685" operator="lessThan">
      <formula>1</formula>
    </cfRule>
    <cfRule type="containsText" dxfId="683" priority="686" operator="containsText" text="#NUM!">
      <formula>NOT(ISERROR(SEARCH("#NUM!",AQ10)))</formula>
    </cfRule>
    <cfRule type="cellIs" dxfId="682" priority="687" operator="equal">
      <formula>0</formula>
    </cfRule>
    <cfRule type="cellIs" dxfId="681" priority="688" operator="lessThan">
      <formula>0</formula>
    </cfRule>
    <cfRule type="uniqueValues" dxfId="680" priority="689"/>
    <cfRule type="duplicateValues" dxfId="679" priority="690"/>
    <cfRule type="cellIs" dxfId="678" priority="691" operator="equal">
      <formula>0</formula>
    </cfRule>
    <cfRule type="uniqueValues" dxfId="677" priority="692"/>
    <cfRule type="cellIs" dxfId="676" priority="718" operator="lessThan">
      <formula>1</formula>
    </cfRule>
    <cfRule type="cellIs" dxfId="675" priority="694" operator="between">
      <formula>1</formula>
      <formula>999999999999999</formula>
    </cfRule>
    <cfRule type="containsText" dxfId="674" priority="695" operator="containsText" text="#NUM!">
      <formula>NOT(ISERROR(SEARCH("#NUM!",AQ10)))</formula>
    </cfRule>
    <cfRule type="cellIs" dxfId="673" priority="696" operator="greaterThan">
      <formula>0</formula>
    </cfRule>
    <cfRule type="cellIs" dxfId="672" priority="717" operator="equal">
      <formula>0</formula>
    </cfRule>
    <cfRule type="uniqueValues" dxfId="671" priority="698"/>
    <cfRule type="uniqueValues" dxfId="670" priority="699"/>
    <cfRule type="cellIs" dxfId="669" priority="700" operator="equal">
      <formula>0</formula>
    </cfRule>
    <cfRule type="cellIs" dxfId="668" priority="701" operator="lessThan">
      <formula>1</formula>
    </cfRule>
    <cfRule type="containsText" dxfId="667" priority="702" operator="containsText" text="#NUM!">
      <formula>NOT(ISERROR(SEARCH("#NUM!",AQ10)))</formula>
    </cfRule>
    <cfRule type="cellIs" dxfId="666" priority="703" operator="equal">
      <formula>0</formula>
    </cfRule>
    <cfRule type="cellIs" dxfId="665" priority="704" operator="lessThan">
      <formula>0</formula>
    </cfRule>
    <cfRule type="uniqueValues" dxfId="664" priority="705"/>
    <cfRule type="duplicateValues" dxfId="663" priority="706"/>
    <cfRule type="cellIs" dxfId="662" priority="707" operator="equal">
      <formula>0</formula>
    </cfRule>
    <cfRule type="uniqueValues" dxfId="661" priority="708"/>
    <cfRule type="uniqueValues" dxfId="660" priority="716"/>
  </conditionalFormatting>
  <conditionalFormatting sqref="AQ10:AR10">
    <cfRule type="cellIs" dxfId="659" priority="594" operator="equal">
      <formula>0</formula>
    </cfRule>
    <cfRule type="cellIs" dxfId="658" priority="591" operator="lessThan">
      <formula>0</formula>
    </cfRule>
    <cfRule type="cellIs" dxfId="657" priority="582" operator="greaterThan">
      <formula>0</formula>
    </cfRule>
  </conditionalFormatting>
  <conditionalFormatting sqref="AQ10:AU10">
    <cfRule type="containsText" dxfId="656" priority="154" operator="containsText" text="#DIV/0!">
      <formula>NOT(ISERROR(SEARCH("#DIV/0!",AQ10)))</formula>
    </cfRule>
    <cfRule type="cellIs" dxfId="655" priority="151" operator="lessThan">
      <formula>"&lt;0"</formula>
    </cfRule>
    <cfRule type="containsText" dxfId="654" priority="153" operator="containsText" text="#DIV/0!">
      <formula>NOT(ISERROR(SEARCH("#DIV/0!",AQ10)))</formula>
    </cfRule>
    <cfRule type="containsText" dxfId="653" priority="155" operator="containsText" text="#div/0/!">
      <formula>NOT(ISERROR(SEARCH("#div/0/!",AQ10)))</formula>
    </cfRule>
    <cfRule type="cellIs" dxfId="652" priority="144" stopIfTrue="1" operator="greaterThanOrEqual">
      <formula>0</formula>
    </cfRule>
    <cfRule type="cellIs" dxfId="651" priority="145" operator="equal">
      <formula>0</formula>
    </cfRule>
    <cfRule type="cellIs" dxfId="650" priority="146" operator="lessThan">
      <formula>0</formula>
    </cfRule>
    <cfRule type="containsErrors" dxfId="649" priority="148">
      <formula>ISERROR(AQ10)</formula>
    </cfRule>
    <cfRule type="cellIs" dxfId="648" priority="149" operator="lessThan">
      <formula>1</formula>
    </cfRule>
    <cfRule type="containsText" dxfId="647" priority="150" operator="containsText" text="#DIV/0!">
      <formula>NOT(ISERROR(SEARCH("#DIV/0!",AQ10)))</formula>
    </cfRule>
  </conditionalFormatting>
  <conditionalFormatting sqref="AR10">
    <cfRule type="cellIs" dxfId="646" priority="597" operator="between">
      <formula>1</formula>
      <formula>999999999999999</formula>
    </cfRule>
    <cfRule type="cellIs" dxfId="645" priority="590" operator="equal">
      <formula>0</formula>
    </cfRule>
    <cfRule type="uniqueValues" dxfId="644" priority="592"/>
    <cfRule type="uniqueValues" dxfId="643" priority="552"/>
    <cfRule type="uniqueValues" dxfId="642" priority="553"/>
    <cfRule type="cellIs" dxfId="641" priority="554" operator="equal">
      <formula>0</formula>
    </cfRule>
    <cfRule type="cellIs" dxfId="640" priority="555" operator="lessThan">
      <formula>1</formula>
    </cfRule>
    <cfRule type="containsText" dxfId="639" priority="556" operator="containsText" text="#NUM!">
      <formula>NOT(ISERROR(SEARCH("#NUM!",AR10)))</formula>
    </cfRule>
    <cfRule type="cellIs" dxfId="638" priority="557" operator="equal">
      <formula>0</formula>
    </cfRule>
    <cfRule type="cellIs" dxfId="637" priority="558" operator="lessThan">
      <formula>0</formula>
    </cfRule>
    <cfRule type="duplicateValues" dxfId="636" priority="593"/>
    <cfRule type="cellIs" dxfId="635" priority="561" operator="equal">
      <formula>0</formula>
    </cfRule>
    <cfRule type="uniqueValues" dxfId="634" priority="562"/>
    <cfRule type="cellIs" dxfId="633" priority="564" operator="between">
      <formula>1</formula>
      <formula>999999999999999</formula>
    </cfRule>
    <cfRule type="uniqueValues" dxfId="632" priority="559"/>
    <cfRule type="containsText" dxfId="631" priority="565" operator="containsText" text="#NUM!">
      <formula>NOT(ISERROR(SEARCH("#NUM!",AR10)))</formula>
    </cfRule>
    <cfRule type="cellIs" dxfId="630" priority="566" operator="greaterThan">
      <formula>0</formula>
    </cfRule>
    <cfRule type="uniqueValues" dxfId="629" priority="568"/>
    <cfRule type="uniqueValues" dxfId="628" priority="569"/>
    <cfRule type="uniqueValues" dxfId="627" priority="595"/>
    <cfRule type="cellIs" dxfId="626" priority="570" operator="equal">
      <formula>0</formula>
    </cfRule>
    <cfRule type="cellIs" dxfId="625" priority="571" operator="lessThan">
      <formula>1</formula>
    </cfRule>
    <cfRule type="containsText" dxfId="624" priority="572" operator="containsText" text="#NUM!">
      <formula>NOT(ISERROR(SEARCH("#NUM!",AR10)))</formula>
    </cfRule>
    <cfRule type="cellIs" dxfId="623" priority="573" operator="equal">
      <formula>0</formula>
    </cfRule>
    <cfRule type="cellIs" dxfId="622" priority="574" operator="lessThan">
      <formula>0</formula>
    </cfRule>
    <cfRule type="uniqueValues" dxfId="621" priority="575"/>
    <cfRule type="duplicateValues" dxfId="620" priority="576"/>
    <cfRule type="cellIs" dxfId="619" priority="577" operator="equal">
      <formula>0</formula>
    </cfRule>
    <cfRule type="uniqueValues" dxfId="618" priority="578"/>
    <cfRule type="cellIs" dxfId="617" priority="580" operator="between">
      <formula>1</formula>
      <formula>999999999999999</formula>
    </cfRule>
    <cfRule type="containsText" dxfId="616" priority="581" operator="containsText" text="#NUM!">
      <formula>NOT(ISERROR(SEARCH("#NUM!",AR10)))</formula>
    </cfRule>
    <cfRule type="containsText" dxfId="615" priority="598" operator="containsText" text="#NUM!">
      <formula>NOT(ISERROR(SEARCH("#NUM!",AR10)))</formula>
    </cfRule>
    <cfRule type="duplicateValues" dxfId="614" priority="560"/>
    <cfRule type="uniqueValues" dxfId="613" priority="585"/>
    <cfRule type="uniqueValues" dxfId="612" priority="586"/>
    <cfRule type="cellIs" dxfId="611" priority="587" operator="equal">
      <formula>0</formula>
    </cfRule>
    <cfRule type="cellIs" dxfId="610" priority="588" operator="lessThan">
      <formula>1</formula>
    </cfRule>
    <cfRule type="containsText" dxfId="609" priority="589" operator="containsText" text="#NUM!">
      <formula>NOT(ISERROR(SEARCH("#NUM!",AR10)))</formula>
    </cfRule>
  </conditionalFormatting>
  <conditionalFormatting sqref="AR10:AS10">
    <cfRule type="cellIs" dxfId="608" priority="464" operator="equal">
      <formula>0</formula>
    </cfRule>
    <cfRule type="cellIs" dxfId="607" priority="461" operator="lessThan">
      <formula>0</formula>
    </cfRule>
    <cfRule type="cellIs" dxfId="606" priority="452" operator="greaterThan">
      <formula>0</formula>
    </cfRule>
  </conditionalFormatting>
  <conditionalFormatting sqref="AS10">
    <cfRule type="cellIs" dxfId="605" priority="441" operator="lessThan">
      <formula>1</formula>
    </cfRule>
    <cfRule type="containsText" dxfId="604" priority="442" operator="containsText" text="#NUM!">
      <formula>NOT(ISERROR(SEARCH("#NUM!",AS10)))</formula>
    </cfRule>
    <cfRule type="cellIs" dxfId="603" priority="443" operator="equal">
      <formula>0</formula>
    </cfRule>
    <cfRule type="cellIs" dxfId="602" priority="444" operator="lessThan">
      <formula>0</formula>
    </cfRule>
    <cfRule type="uniqueValues" dxfId="601" priority="422"/>
    <cfRule type="uniqueValues" dxfId="600" priority="445"/>
    <cfRule type="duplicateValues" dxfId="599" priority="446"/>
    <cfRule type="cellIs" dxfId="598" priority="447" operator="equal">
      <formula>0</formula>
    </cfRule>
    <cfRule type="uniqueValues" dxfId="597" priority="448"/>
    <cfRule type="cellIs" dxfId="596" priority="436" operator="greaterThan">
      <formula>0</formula>
    </cfRule>
    <cfRule type="cellIs" dxfId="595" priority="450" operator="between">
      <formula>1</formula>
      <formula>999999999999999</formula>
    </cfRule>
    <cfRule type="containsText" dxfId="594" priority="451" operator="containsText" text="#NUM!">
      <formula>NOT(ISERROR(SEARCH("#NUM!",AS10)))</formula>
    </cfRule>
    <cfRule type="containsText" dxfId="593" priority="435" operator="containsText" text="#NUM!">
      <formula>NOT(ISERROR(SEARCH("#NUM!",AS10)))</formula>
    </cfRule>
    <cfRule type="cellIs" dxfId="592" priority="458" operator="lessThan">
      <formula>1</formula>
    </cfRule>
    <cfRule type="cellIs" dxfId="591" priority="434" operator="between">
      <formula>1</formula>
      <formula>999999999999999</formula>
    </cfRule>
    <cfRule type="uniqueValues" dxfId="590" priority="455"/>
    <cfRule type="uniqueValues" dxfId="589" priority="456"/>
    <cfRule type="cellIs" dxfId="588" priority="457" operator="equal">
      <formula>0</formula>
    </cfRule>
    <cfRule type="containsText" dxfId="587" priority="459" operator="containsText" text="#NUM!">
      <formula>NOT(ISERROR(SEARCH("#NUM!",AS10)))</formula>
    </cfRule>
    <cfRule type="cellIs" dxfId="586" priority="460" operator="equal">
      <formula>0</formula>
    </cfRule>
    <cfRule type="uniqueValues" dxfId="585" priority="462"/>
    <cfRule type="duplicateValues" dxfId="584" priority="463"/>
    <cfRule type="uniqueValues" dxfId="583" priority="465"/>
    <cfRule type="uniqueValues" dxfId="582" priority="432"/>
    <cfRule type="cellIs" dxfId="581" priority="467" operator="between">
      <formula>1</formula>
      <formula>999999999999999</formula>
    </cfRule>
    <cfRule type="containsText" dxfId="580" priority="468" operator="containsText" text="#NUM!">
      <formula>NOT(ISERROR(SEARCH("#NUM!",AS10)))</formula>
    </cfRule>
    <cfRule type="cellIs" dxfId="579" priority="431" operator="equal">
      <formula>0</formula>
    </cfRule>
    <cfRule type="duplicateValues" dxfId="578" priority="430"/>
    <cfRule type="uniqueValues" dxfId="577" priority="429"/>
    <cfRule type="cellIs" dxfId="576" priority="428" operator="lessThan">
      <formula>0</formula>
    </cfRule>
    <cfRule type="cellIs" dxfId="575" priority="427" operator="equal">
      <formula>0</formula>
    </cfRule>
    <cfRule type="containsText" dxfId="574" priority="426" operator="containsText" text="#NUM!">
      <formula>NOT(ISERROR(SEARCH("#NUM!",AS10)))</formula>
    </cfRule>
    <cfRule type="cellIs" dxfId="573" priority="425" operator="lessThan">
      <formula>1</formula>
    </cfRule>
    <cfRule type="cellIs" dxfId="572" priority="424" operator="equal">
      <formula>0</formula>
    </cfRule>
    <cfRule type="uniqueValues" dxfId="571" priority="423"/>
    <cfRule type="uniqueValues" dxfId="570" priority="438"/>
    <cfRule type="uniqueValues" dxfId="569" priority="439"/>
    <cfRule type="cellIs" dxfId="568" priority="440" operator="equal">
      <formula>0</formula>
    </cfRule>
  </conditionalFormatting>
  <conditionalFormatting sqref="AS10:AT10">
    <cfRule type="cellIs" dxfId="567" priority="322" operator="greaterThan">
      <formula>0</formula>
    </cfRule>
    <cfRule type="cellIs" dxfId="566" priority="331" operator="lessThan">
      <formula>0</formula>
    </cfRule>
    <cfRule type="cellIs" dxfId="565" priority="334" operator="equal">
      <formula>0</formula>
    </cfRule>
  </conditionalFormatting>
  <conditionalFormatting sqref="AT10">
    <cfRule type="uniqueValues" dxfId="564" priority="332"/>
    <cfRule type="cellIs" dxfId="563" priority="327" operator="equal">
      <formula>0</formula>
    </cfRule>
    <cfRule type="cellIs" dxfId="562" priority="294" operator="equal">
      <formula>0</formula>
    </cfRule>
    <cfRule type="containsText" dxfId="561" priority="338" operator="containsText" text="#NUM!">
      <formula>NOT(ISERROR(SEARCH("#NUM!",AT10)))</formula>
    </cfRule>
    <cfRule type="cellIs" dxfId="560" priority="337" operator="between">
      <formula>1</formula>
      <formula>999999999999999</formula>
    </cfRule>
    <cfRule type="uniqueValues" dxfId="559" priority="335"/>
    <cfRule type="duplicateValues" dxfId="558" priority="333"/>
    <cfRule type="cellIs" dxfId="557" priority="311" operator="lessThan">
      <formula>1</formula>
    </cfRule>
    <cfRule type="containsText" dxfId="556" priority="312" operator="containsText" text="#NUM!">
      <formula>NOT(ISERROR(SEARCH("#NUM!",AT10)))</formula>
    </cfRule>
    <cfRule type="cellIs" dxfId="555" priority="330" operator="equal">
      <formula>0</formula>
    </cfRule>
    <cfRule type="containsText" dxfId="554" priority="329" operator="containsText" text="#NUM!">
      <formula>NOT(ISERROR(SEARCH("#NUM!",AT10)))</formula>
    </cfRule>
    <cfRule type="cellIs" dxfId="553" priority="328" operator="lessThan">
      <formula>1</formula>
    </cfRule>
    <cfRule type="duplicateValues" dxfId="552" priority="316"/>
    <cfRule type="uniqueValues" dxfId="551" priority="315"/>
    <cfRule type="cellIs" dxfId="550" priority="313" operator="equal">
      <formula>0</formula>
    </cfRule>
    <cfRule type="uniqueValues" dxfId="549" priority="326"/>
    <cfRule type="uniqueValues" dxfId="548" priority="325"/>
    <cfRule type="uniqueValues" dxfId="547" priority="318"/>
    <cfRule type="containsText" dxfId="546" priority="321" operator="containsText" text="#NUM!">
      <formula>NOT(ISERROR(SEARCH("#NUM!",AT10)))</formula>
    </cfRule>
    <cfRule type="cellIs" dxfId="545" priority="317" operator="equal">
      <formula>0</formula>
    </cfRule>
    <cfRule type="cellIs" dxfId="544" priority="320" operator="between">
      <formula>1</formula>
      <formula>999999999999999</formula>
    </cfRule>
    <cfRule type="cellIs" dxfId="543" priority="314" operator="lessThan">
      <formula>0</formula>
    </cfRule>
    <cfRule type="cellIs" dxfId="542" priority="310" operator="equal">
      <formula>0</formula>
    </cfRule>
    <cfRule type="uniqueValues" dxfId="541" priority="309"/>
    <cfRule type="uniqueValues" dxfId="540" priority="308"/>
    <cfRule type="cellIs" dxfId="539" priority="306" operator="greaterThan">
      <formula>0</formula>
    </cfRule>
    <cfRule type="containsText" dxfId="538" priority="305" operator="containsText" text="#NUM!">
      <formula>NOT(ISERROR(SEARCH("#NUM!",AT10)))</formula>
    </cfRule>
    <cfRule type="cellIs" dxfId="537" priority="304" operator="between">
      <formula>1</formula>
      <formula>999999999999999</formula>
    </cfRule>
    <cfRule type="uniqueValues" dxfId="536" priority="302"/>
    <cfRule type="cellIs" dxfId="535" priority="301" operator="equal">
      <formula>0</formula>
    </cfRule>
    <cfRule type="duplicateValues" dxfId="534" priority="300"/>
    <cfRule type="uniqueValues" dxfId="533" priority="299"/>
    <cfRule type="cellIs" dxfId="532" priority="298" operator="lessThan">
      <formula>0</formula>
    </cfRule>
    <cfRule type="cellIs" dxfId="531" priority="297" operator="equal">
      <formula>0</formula>
    </cfRule>
    <cfRule type="containsText" dxfId="530" priority="296" operator="containsText" text="#NUM!">
      <formula>NOT(ISERROR(SEARCH("#NUM!",AT10)))</formula>
    </cfRule>
    <cfRule type="cellIs" dxfId="529" priority="295" operator="lessThan">
      <formula>1</formula>
    </cfRule>
    <cfRule type="uniqueValues" dxfId="528" priority="293"/>
    <cfRule type="uniqueValues" dxfId="527" priority="292"/>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75"/>
    <cfRule type="uniqueValues" dxfId="522" priority="166"/>
    <cfRule type="uniqueValues" dxfId="521" priority="176"/>
    <cfRule type="cellIs" dxfId="520" priority="152" operator="lessThan">
      <formula>0</formula>
    </cfRule>
    <cfRule type="cellIs" dxfId="519" priority="156" operator="equal">
      <formula>0</formula>
    </cfRule>
    <cfRule type="cellIs" dxfId="518" priority="157" operator="greaterThan">
      <formula>0</formula>
    </cfRule>
    <cfRule type="uniqueValues" dxfId="517" priority="159"/>
    <cfRule type="uniqueValues" dxfId="516" priority="160"/>
    <cfRule type="cellIs" dxfId="515" priority="161" operator="equal">
      <formula>0</formula>
    </cfRule>
    <cfRule type="cellIs" dxfId="514" priority="162" operator="lessThan">
      <formula>1</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duplicateValues" dxfId="510" priority="167"/>
    <cfRule type="cellIs" dxfId="509" priority="168" operator="equal">
      <formula>0</formula>
    </cfRule>
    <cfRule type="uniqueValues" dxfId="508" priority="169"/>
    <cfRule type="containsText" dxfId="507" priority="205" operator="containsText" text="#NUM!">
      <formula>NOT(ISERROR(SEARCH("#NUM!",AU10)))</formula>
    </cfRule>
    <cfRule type="cellIs" dxfId="506" priority="204" operator="between">
      <formula>1</formula>
      <formula>999999999999999</formula>
    </cfRule>
    <cfRule type="uniqueValues" dxfId="505" priority="202"/>
    <cfRule type="cellIs" dxfId="504" priority="171" operator="between">
      <formula>1</formula>
      <formula>999999999999999</formula>
    </cfRule>
    <cfRule type="duplicateValues" dxfId="503" priority="200"/>
    <cfRule type="uniqueValues" dxfId="502" priority="199"/>
    <cfRule type="containsText" dxfId="501" priority="172" operator="containsText" text="#NUM!">
      <formula>NOT(ISERROR(SEARCH("#NUM!",AU10)))</formula>
    </cfRule>
    <cfRule type="cellIs" dxfId="500" priority="197" operator="equal">
      <formula>0</formula>
    </cfRule>
    <cfRule type="containsText" dxfId="499" priority="196" operator="containsText" text="#NUM!">
      <formula>NOT(ISERROR(SEARCH("#NUM!",AU10)))</formula>
    </cfRule>
    <cfRule type="cellIs" dxfId="498" priority="195" operator="lessThan">
      <formula>1</formula>
    </cfRule>
    <cfRule type="cellIs" dxfId="497" priority="194" operator="equal">
      <formula>0</formula>
    </cfRule>
    <cfRule type="uniqueValues" dxfId="496" priority="193"/>
    <cfRule type="uniqueValues" dxfId="495" priority="192"/>
    <cfRule type="cellIs" dxfId="494" priority="173" operator="greaterThan">
      <formula>0</formula>
    </cfRule>
    <cfRule type="containsText" dxfId="493" priority="188" operator="containsText" text="#NUM!">
      <formula>NOT(ISERROR(SEARCH("#NUM!",AU10)))</formula>
    </cfRule>
    <cfRule type="cellIs" dxfId="492" priority="187" operator="between">
      <formula>1</formula>
      <formula>999999999999999</formula>
    </cfRule>
    <cfRule type="uniqueValues" dxfId="491" priority="185"/>
    <cfRule type="cellIs" dxfId="490" priority="184" operator="equal">
      <formula>0</formula>
    </cfRule>
    <cfRule type="duplicateValues" dxfId="489" priority="183"/>
    <cfRule type="uniqueValues" dxfId="488" priority="182"/>
    <cfRule type="cellIs" dxfId="487" priority="181" operator="lessThan">
      <formula>0</formula>
    </cfRule>
    <cfRule type="cellIs" dxfId="486" priority="180" operator="equal">
      <formula>0</formula>
    </cfRule>
    <cfRule type="containsText" dxfId="485" priority="179" operator="containsText" text="#NUM!">
      <formula>NOT(ISERROR(SEARCH("#NUM!",AU10)))</formula>
    </cfRule>
    <cfRule type="cellIs" dxfId="484" priority="178" operator="lessThan">
      <formula>1</formula>
    </cfRule>
    <cfRule type="cellIs" dxfId="483" priority="177" operator="equal">
      <formula>0</formula>
    </cfRule>
  </conditionalFormatting>
  <conditionalFormatting sqref="AV10 AJ5:BI8">
    <cfRule type="cellIs" dxfId="482" priority="23" operator="equal">
      <formula>0</formula>
    </cfRule>
  </conditionalFormatting>
  <conditionalFormatting sqref="AV10">
    <cfRule type="uniqueValues" dxfId="481" priority="66"/>
    <cfRule type="duplicateValues" dxfId="480" priority="67"/>
    <cfRule type="cellIs" dxfId="479" priority="68" operator="equal">
      <formula>0</formula>
    </cfRule>
    <cfRule type="uniqueValues" dxfId="478" priority="69"/>
    <cfRule type="cellIs" dxfId="477" priority="71" operator="between">
      <formula>1</formula>
      <formula>999999999999999</formula>
    </cfRule>
    <cfRule type="containsText" dxfId="476" priority="72" operator="containsText" text="#NUM!">
      <formula>NOT(ISERROR(SEARCH("#NUM!",AV10)))</formula>
    </cfRule>
    <cfRule type="cellIs" dxfId="475" priority="44" operator="equal">
      <formula>0</formula>
    </cfRule>
    <cfRule type="cellIs" dxfId="474" priority="10" operator="equal">
      <formula>0</formula>
    </cfRule>
    <cfRule type="cellIs" dxfId="473" priority="11" operator="lessThan">
      <formula>0</formula>
    </cfRule>
    <cfRule type="containsErrors" dxfId="472" priority="14">
      <formula>ISERROR(AV10)</formula>
    </cfRule>
    <cfRule type="cellIs" dxfId="471" priority="15" operator="lessThan">
      <formula>1</formula>
    </cfRule>
    <cfRule type="containsText" dxfId="470" priority="17" operator="containsText" text="#DIV/0!">
      <formula>NOT(ISERROR(SEARCH("#DIV/0!",AV10)))</formula>
    </cfRule>
    <cfRule type="cellIs" dxfId="469" priority="18" operator="lessThan">
      <formula>"&lt;0"</formula>
    </cfRule>
    <cfRule type="cellIs" dxfId="468" priority="19" operator="lessThan">
      <formula>0</formula>
    </cfRule>
    <cfRule type="containsText" dxfId="467" priority="20" operator="containsText" text="#DIV/0!">
      <formula>NOT(ISERROR(SEARCH("#DIV/0!",AV10)))</formula>
    </cfRule>
    <cfRule type="containsText" dxfId="466" priority="21" operator="containsText" text="#DIV/0!">
      <formula>NOT(ISERROR(SEARCH("#DIV/0!",AV10)))</formula>
    </cfRule>
    <cfRule type="containsText" dxfId="465" priority="22" operator="containsText" text="#div/0/!">
      <formula>NOT(ISERROR(SEARCH("#div/0/!",AV10)))</formula>
    </cfRule>
    <cfRule type="cellIs" dxfId="464" priority="24" operator="greaterThan">
      <formula>0</formula>
    </cfRule>
    <cfRule type="uniqueValues" dxfId="463" priority="26"/>
    <cfRule type="uniqueValues" dxfId="462" priority="27"/>
    <cfRule type="cellIs" dxfId="461" priority="28" operator="equal">
      <formula>0</formula>
    </cfRule>
    <cfRule type="cellIs" dxfId="460" priority="29" operator="lessThan">
      <formula>1</formula>
    </cfRule>
    <cfRule type="containsText" dxfId="459" priority="30" operator="containsText" text="#NUM!">
      <formula>NOT(ISERROR(SEARCH("#NUM!",AV10)))</formula>
    </cfRule>
    <cfRule type="cellIs" dxfId="458" priority="31" operator="equal">
      <formula>0</formula>
    </cfRule>
    <cfRule type="cellIs" dxfId="457" priority="32" operator="lessThan">
      <formula>0</formula>
    </cfRule>
    <cfRule type="uniqueValues" dxfId="456" priority="33"/>
    <cfRule type="duplicateValues" dxfId="455" priority="34"/>
    <cfRule type="cellIs" dxfId="454" priority="35" operator="equal">
      <formula>0</formula>
    </cfRule>
    <cfRule type="uniqueValues" dxfId="453" priority="36"/>
    <cfRule type="cellIs" dxfId="452" priority="38" operator="between">
      <formula>1</formula>
      <formula>999999999999999</formula>
    </cfRule>
    <cfRule type="containsText" dxfId="451" priority="39" operator="containsText" text="#NUM!">
      <formula>NOT(ISERROR(SEARCH("#NUM!",AV10)))</formula>
    </cfRule>
    <cfRule type="cellIs" dxfId="450" priority="40" operator="greaterThan">
      <formula>0</formula>
    </cfRule>
    <cfRule type="uniqueValues" dxfId="449" priority="42"/>
    <cfRule type="uniqueValues" dxfId="448" priority="43"/>
    <cfRule type="cellIs" dxfId="447" priority="45" operator="lessThan">
      <formula>1</formula>
    </cfRule>
    <cfRule type="containsText" dxfId="446" priority="46" operator="containsText" text="#NUM!">
      <formula>NOT(ISERROR(SEARCH("#NUM!",AV10)))</formula>
    </cfRule>
    <cfRule type="cellIs" dxfId="445" priority="47" operator="equal">
      <formula>0</formula>
    </cfRule>
    <cfRule type="cellIs" dxfId="444" priority="48" operator="lessThan">
      <formula>0</formula>
    </cfRule>
    <cfRule type="uniqueValues" dxfId="443" priority="49"/>
    <cfRule type="duplicateValues" dxfId="442" priority="50"/>
    <cfRule type="cellIs" dxfId="441" priority="51" operator="equal">
      <formula>0</formula>
    </cfRule>
    <cfRule type="uniqueValues" dxfId="440" priority="52"/>
    <cfRule type="cellIs" dxfId="439" priority="61" operator="equal">
      <formula>0</formula>
    </cfRule>
    <cfRule type="cellIs" dxfId="438" priority="54" operator="between">
      <formula>1</formula>
      <formula>999999999999999</formula>
    </cfRule>
    <cfRule type="containsText" dxfId="437" priority="55" operator="containsText" text="#NUM!">
      <formula>NOT(ISERROR(SEARCH("#NUM!",AV10)))</formula>
    </cfRule>
    <cfRule type="cellIs" dxfId="436" priority="56" operator="greaterThan">
      <formula>0</formula>
    </cfRule>
    <cfRule type="uniqueValues" dxfId="435" priority="59"/>
    <cfRule type="uniqueValues" dxfId="434" priority="60"/>
    <cfRule type="cellIs" dxfId="433" priority="62" operator="lessThan">
      <formula>1</formula>
    </cfRule>
    <cfRule type="containsText" dxfId="432" priority="63" operator="containsText" text="#NUM!">
      <formula>NOT(ISERROR(SEARCH("#NUM!",AV10)))</formula>
    </cfRule>
    <cfRule type="cellIs" dxfId="431" priority="64" operator="equal">
      <formula>0</formula>
    </cfRule>
    <cfRule type="cellIs" dxfId="430" priority="65" operator="lessThan">
      <formula>0</formula>
    </cfRule>
  </conditionalFormatting>
  <conditionalFormatting sqref="AW10:AW11 AY10:BB11 BE10:BG11 BC10:BD10 BH10:BI10">
    <cfRule type="containsText" dxfId="429" priority="1101" operator="containsText" text="#DIV/0!">
      <formula>NOT(ISERROR(SEARCH("#DIV/0!",AW10)))</formula>
    </cfRule>
    <cfRule type="containsText" dxfId="428" priority="1103" operator="containsText" text="#div/0/!">
      <formula>NOT(ISERROR(SEARCH("#div/0/!",AW10)))</formula>
    </cfRule>
    <cfRule type="containsText" dxfId="427" priority="1098" operator="containsText" text="#DIV/0!">
      <formula>NOT(ISERROR(SEARCH("#DIV/0!",AW10)))</formula>
    </cfRule>
    <cfRule type="cellIs" dxfId="426" priority="1099" operator="lessThan">
      <formula>"&lt;0"</formula>
    </cfRule>
  </conditionalFormatting>
  <conditionalFormatting sqref="AW10:AW11 AY10:BB11 BE10:BG11 BH10:BI10">
    <cfRule type="cellIs" dxfId="425" priority="1100" operator="lessThan">
      <formula>0</formula>
    </cfRule>
  </conditionalFormatting>
  <conditionalFormatting sqref="AW10:AW11">
    <cfRule type="cellIs" dxfId="424" priority="1087" operator="lessThan">
      <formula>1</formula>
    </cfRule>
    <cfRule type="cellIs" dxfId="423" priority="1089" operator="equal">
      <formula>0</formula>
    </cfRule>
    <cfRule type="cellIs" dxfId="422" priority="1090" operator="lessThan">
      <formula>0</formula>
    </cfRule>
    <cfRule type="uniqueValues" dxfId="421" priority="1091"/>
    <cfRule type="cellIs" dxfId="420" priority="1082" operator="greaterThan">
      <formula>0</formula>
    </cfRule>
    <cfRule type="uniqueValues" dxfId="419" priority="1084"/>
    <cfRule type="uniqueValues" dxfId="418" priority="1085"/>
    <cfRule type="duplicateValues" dxfId="417" priority="1092"/>
    <cfRule type="cellIs" dxfId="416" priority="1086" operator="equal">
      <formula>0</formula>
    </cfRule>
    <cfRule type="containsText" dxfId="415" priority="1088" operator="containsText" text="#NUM!">
      <formula>NOT(ISERROR(SEARCH("#NUM!",AW10)))</formula>
    </cfRule>
    <cfRule type="uniqueValues" dxfId="414" priority="1094"/>
    <cfRule type="cellIs" dxfId="413" priority="1096" operator="between">
      <formula>1</formula>
      <formula>999999999999999</formula>
    </cfRule>
    <cfRule type="containsText" dxfId="412" priority="1097" operator="containsText" text="#NUM!">
      <formula>NOT(ISERROR(SEARCH("#NUM!",AW10)))</formula>
    </cfRule>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uniqueValues" dxfId="406" priority="1068"/>
    <cfRule type="cellIs" dxfId="405" priority="1073" operator="equal">
      <formula>0</formula>
    </cfRule>
    <cfRule type="cellIs" dxfId="404" priority="1074" operator="lessThan">
      <formula>0</formula>
    </cfRule>
    <cfRule type="uniqueValues" dxfId="403" priority="1075"/>
    <cfRule type="duplicateValues" dxfId="402" priority="1076"/>
    <cfRule type="cellIs" dxfId="401" priority="1077" operator="equal">
      <formula>0</formula>
    </cfRule>
    <cfRule type="uniqueValues" dxfId="400" priority="1078"/>
    <cfRule type="cellIs" dxfId="399" priority="1080" operator="between">
      <formula>1</formula>
      <formula>999999999999999</formula>
    </cfRule>
    <cfRule type="containsText" dxfId="398" priority="1081" operator="containsText" text="#NUM!">
      <formula>NOT(ISERROR(SEARCH("#NUM!",AY10)))</formula>
    </cfRule>
    <cfRule type="uniqueValues" dxfId="397" priority="1069"/>
    <cfRule type="cellIs" dxfId="396" priority="1070" operator="equal">
      <formula>0</formula>
    </cfRule>
    <cfRule type="cellIs" dxfId="395" priority="1071" operator="lessThan">
      <formula>1</formula>
    </cfRule>
    <cfRule type="containsText" dxfId="394" priority="1072" operator="containsText" text="#NUM!">
      <formula>NOT(ISERROR(SEARCH("#NUM!",AY10)))</formula>
    </cfRule>
  </conditionalFormatting>
  <conditionalFormatting sqref="AY10:BB11">
    <cfRule type="cellIs" dxfId="393" priority="954" operator="greaterThan">
      <formula>0</formula>
    </cfRule>
  </conditionalFormatting>
  <conditionalFormatting sqref="BA10">
    <cfRule type="uniqueValues" dxfId="392" priority="998"/>
    <cfRule type="cellIs" dxfId="391" priority="1000" operator="between">
      <formula>1</formula>
      <formula>999999999999999</formula>
    </cfRule>
    <cfRule type="containsText" dxfId="390" priority="1001" operator="containsText" text="#NUM!">
      <formula>NOT(ISERROR(SEARCH("#NUM!",BA10)))</formula>
    </cfRule>
    <cfRule type="duplicateValues" dxfId="389" priority="996"/>
    <cfRule type="cellIs" dxfId="388" priority="873" operator="greaterThan">
      <formula>0</formula>
    </cfRule>
    <cfRule type="uniqueValues" dxfId="387" priority="988"/>
    <cfRule type="uniqueValues" dxfId="386" priority="989"/>
    <cfRule type="cellIs" dxfId="385" priority="990" operator="equal">
      <formula>0</formula>
    </cfRule>
    <cfRule type="cellIs" dxfId="384" priority="991" operator="lessThan">
      <formula>1</formula>
    </cfRule>
    <cfRule type="containsText" dxfId="383" priority="992" operator="containsText" text="#NUM!">
      <formula>NOT(ISERROR(SEARCH("#NUM!",BA10)))</formula>
    </cfRule>
    <cfRule type="cellIs" dxfId="382" priority="993" operator="equal">
      <formula>0</formula>
    </cfRule>
    <cfRule type="cellIs" dxfId="381" priority="994" operator="lessThan">
      <formula>0</formula>
    </cfRule>
    <cfRule type="uniqueValues" dxfId="380" priority="995"/>
    <cfRule type="cellIs" dxfId="379" priority="997" operator="equal">
      <formula>0</formula>
    </cfRule>
  </conditionalFormatting>
  <conditionalFormatting sqref="BA11 BB10:BB11 BE10:BG11 BC10:BD10 BH10:BI10">
    <cfRule type="uniqueValues" dxfId="378" priority="1689"/>
    <cfRule type="uniqueValues" dxfId="377" priority="1692"/>
    <cfRule type="uniqueValues" dxfId="376" priority="1682"/>
    <cfRule type="duplicateValues" dxfId="375" priority="1690"/>
    <cfRule type="uniqueValues" dxfId="374" priority="1683"/>
  </conditionalFormatting>
  <conditionalFormatting sqref="BA11">
    <cfRule type="cellIs" dxfId="373" priority="1057" operator="equal">
      <formula>0</formula>
    </cfRule>
    <cfRule type="cellIs" dxfId="372" priority="1058" operator="lessThan">
      <formula>0</formula>
    </cfRule>
    <cfRule type="uniqueValues" dxfId="371" priority="1059"/>
    <cfRule type="duplicateValues" dxfId="370" priority="1060"/>
    <cfRule type="cellIs" dxfId="369" priority="1061" operator="equal">
      <formula>0</formula>
    </cfRule>
    <cfRule type="uniqueValues" dxfId="368" priority="1053"/>
    <cfRule type="uniqueValues" dxfId="367" priority="1062"/>
    <cfRule type="containsText" dxfId="366" priority="1065" operator="containsText" text="#NUM!">
      <formula>NOT(ISERROR(SEARCH("#NUM!",BA11)))</formula>
    </cfRule>
    <cfRule type="cellIs" dxfId="365" priority="1064" operator="between">
      <formula>1</formula>
      <formula>999999999999999</formula>
    </cfRule>
    <cfRule type="uniqueValues" dxfId="364" priority="1052"/>
    <cfRule type="cellIs" dxfId="363" priority="1054" operator="equal">
      <formula>0</formula>
    </cfRule>
    <cfRule type="cellIs" dxfId="362" priority="1055" operator="lessThan">
      <formula>1</formula>
    </cfRule>
    <cfRule type="containsText" dxfId="361" priority="1056" operator="containsText" text="#NUM!">
      <formula>NOT(ISERROR(SEARCH("#NUM!",BA11)))</formula>
    </cfRule>
  </conditionalFormatting>
  <conditionalFormatting sqref="BB10">
    <cfRule type="containsText" dxfId="360" priority="976" operator="containsText" text="#NUM!">
      <formula>NOT(ISERROR(SEARCH("#NUM!",BB10)))</formula>
    </cfRule>
    <cfRule type="cellIs" dxfId="359" priority="975" operator="lessThan">
      <formula>1</formula>
    </cfRule>
    <cfRule type="uniqueValues" dxfId="358" priority="973"/>
    <cfRule type="uniqueValues" dxfId="357" priority="972"/>
    <cfRule type="cellIs" dxfId="356" priority="875" operator="equal">
      <formula>0</formula>
    </cfRule>
    <cfRule type="cellIs" dxfId="355" priority="974" operator="equal">
      <formula>0</formula>
    </cfRule>
    <cfRule type="cellIs" dxfId="354" priority="977" operator="equal">
      <formula>0</formula>
    </cfRule>
    <cfRule type="uniqueValues" dxfId="353" priority="979"/>
    <cfRule type="duplicateValues" dxfId="352" priority="980"/>
    <cfRule type="uniqueValues" dxfId="351" priority="982"/>
    <cfRule type="cellIs" dxfId="350" priority="984" operator="between">
      <formula>1</formula>
      <formula>999999999999999</formula>
    </cfRule>
    <cfRule type="containsText" dxfId="349" priority="985" operator="containsText" text="#NUM!">
      <formula>NOT(ISERROR(SEARCH("#NUM!",BB10)))</formula>
    </cfRule>
  </conditionalFormatting>
  <conditionalFormatting sqref="BB10:BB11 BE10:BE11 BC10:BD10 BF10:BI10">
    <cfRule type="uniqueValues" dxfId="348" priority="1628"/>
    <cfRule type="uniqueValues" dxfId="347" priority="1625"/>
    <cfRule type="duplicateValues" dxfId="346" priority="1626"/>
    <cfRule type="uniqueValues" dxfId="345" priority="1619"/>
    <cfRule type="uniqueValues" dxfId="344" priority="1618"/>
  </conditionalFormatting>
  <conditionalFormatting sqref="BB11">
    <cfRule type="cellIs" dxfId="343" priority="968" operator="between">
      <formula>1</formula>
      <formula>999999999999999</formula>
    </cfRule>
    <cfRule type="uniqueValues" dxfId="342" priority="966"/>
    <cfRule type="containsText" dxfId="341" priority="969" operator="containsText" text="#NUM!">
      <formula>NOT(ISERROR(SEARCH("#NUM!",BB11)))</formula>
    </cfRule>
    <cfRule type="cellIs" dxfId="340" priority="965" operator="equal">
      <formula>0</formula>
    </cfRule>
    <cfRule type="duplicateValues" dxfId="339" priority="964"/>
    <cfRule type="uniqueValues" dxfId="338" priority="963"/>
    <cfRule type="cellIs" dxfId="337" priority="962" operator="lessThan">
      <formula>0</formula>
    </cfRule>
    <cfRule type="cellIs" dxfId="336" priority="961" operator="equal">
      <formula>0</formula>
    </cfRule>
    <cfRule type="containsText" dxfId="335" priority="960" operator="containsText" text="#NUM!">
      <formula>NOT(ISERROR(SEARCH("#NUM!",BB11)))</formula>
    </cfRule>
    <cfRule type="cellIs" dxfId="334" priority="959" operator="lessThan">
      <formula>1</formula>
    </cfRule>
    <cfRule type="cellIs" dxfId="333" priority="958" operator="equal">
      <formula>0</formula>
    </cfRule>
    <cfRule type="uniqueValues" dxfId="332" priority="957"/>
    <cfRule type="uniqueValues" dxfId="331" priority="956"/>
  </conditionalFormatting>
  <conditionalFormatting sqref="BB10:BD10">
    <cfRule type="cellIs" dxfId="330" priority="978" operator="lessThan">
      <formula>0</formula>
    </cfRule>
    <cfRule type="cellIs" dxfId="329" priority="981" operator="equal">
      <formula>0</formula>
    </cfRule>
  </conditionalFormatting>
  <conditionalFormatting sqref="BC10:BD10 BF10:BI10 BB10:BB11 BE10:BE11">
    <cfRule type="cellIs" dxfId="328" priority="1627" operator="equal">
      <formula>0</formula>
    </cfRule>
    <cfRule type="cellIs" dxfId="327" priority="1630" operator="between">
      <formula>1</formula>
      <formula>999999999999999</formula>
    </cfRule>
    <cfRule type="cellIs" dxfId="326" priority="1621" operator="lessThan">
      <formula>1</formula>
    </cfRule>
    <cfRule type="containsText" dxfId="325" priority="1631" operator="containsText" text="#NUM!">
      <formula>NOT(ISERROR(SEARCH("#NUM!",BB10)))</formula>
    </cfRule>
    <cfRule type="cellIs" dxfId="324" priority="1620" operator="equal">
      <formula>0</formula>
    </cfRule>
    <cfRule type="containsText" dxfId="323" priority="1622" operator="containsText" text="#NUM!">
      <formula>NOT(ISERROR(SEARCH("#NUM!",BB10)))</formula>
    </cfRule>
    <cfRule type="cellIs" dxfId="322" priority="1616" operator="greaterThan">
      <formula>0</formula>
    </cfRule>
    <cfRule type="cellIs" dxfId="321" priority="1623" operator="equal">
      <formula>0</formula>
    </cfRule>
    <cfRule type="cellIs" dxfId="320" priority="1624" operator="lessThan">
      <formula>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0" operator="greaterThan">
      <formula>0</formula>
    </cfRule>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cellIs" dxfId="312" priority="1694" operator="between">
      <formula>1</formula>
      <formula>999999999999999</formula>
    </cfRule>
    <cfRule type="containsText" dxfId="311" priority="1695" operator="containsText" text="#NUM!">
      <formula>NOT(ISERROR(SEARCH("#NUM!",BA10)))</formula>
    </cfRule>
    <cfRule type="cellIs" dxfId="310" priority="1691" operator="equal">
      <formula>0</formula>
    </cfRule>
  </conditionalFormatting>
  <conditionalFormatting sqref="BC10:BI10">
    <cfRule type="cellIs" dxfId="309" priority="1760" operator="greaterThan">
      <formula>0</formula>
    </cfRule>
    <cfRule type="containsText" dxfId="308" priority="1776" operator="containsText" text="#NUM!">
      <formula>NOT(ISERROR(SEARCH("#NUM!",BC10)))</formula>
    </cfRule>
    <cfRule type="uniqueValues" dxfId="307" priority="1763"/>
    <cfRule type="uniqueValues" dxfId="306" priority="1764"/>
    <cfRule type="cellIs" dxfId="305" priority="1765" operator="equal">
      <formula>0</formula>
    </cfRule>
    <cfRule type="cellIs" dxfId="304" priority="1775" operator="between">
      <formula>1</formula>
      <formula>999999999999999</formula>
    </cfRule>
    <cfRule type="cellIs" dxfId="303" priority="1766" operator="lessThan">
      <formula>1</formula>
    </cfRule>
    <cfRule type="containsText" dxfId="302" priority="1767" operator="containsText" text="#NUM!">
      <formula>NOT(ISERROR(SEARCH("#NUM!",BC10)))</formula>
    </cfRule>
    <cfRule type="uniqueValues" dxfId="301" priority="1773"/>
    <cfRule type="cellIs" dxfId="300" priority="1772" operator="equal">
      <formula>0</formula>
    </cfRule>
    <cfRule type="duplicateValues" dxfId="299" priority="1771"/>
    <cfRule type="uniqueValues" dxfId="298" priority="1770"/>
    <cfRule type="cellIs" dxfId="297" priority="1769" operator="lessThan">
      <formula>0</formula>
    </cfRule>
    <cfRule type="cellIs" dxfId="296" priority="1768" operator="equal">
      <formula>0</formula>
    </cfRule>
  </conditionalFormatting>
  <conditionalFormatting sqref="BD10">
    <cfRule type="cellIs" dxfId="295" priority="859" stopIfTrue="1" operator="lessThan">
      <formula>0</formula>
    </cfRule>
  </conditionalFormatting>
  <conditionalFormatting sqref="BE10">
    <cfRule type="cellIs" dxfId="294" priority="932" operator="equal">
      <formula>0</formula>
    </cfRule>
    <cfRule type="uniqueValues" dxfId="293" priority="933"/>
    <cfRule type="uniqueValues" dxfId="292" priority="924"/>
    <cfRule type="cellIs" dxfId="291" priority="935" operator="between">
      <formula>1</formula>
      <formula>999999999999999</formula>
    </cfRule>
    <cfRule type="containsText" dxfId="290" priority="936" operator="containsText" text="#NUM!">
      <formula>NOT(ISERROR(SEARCH("#NUM!",BE10)))</formula>
    </cfRule>
    <cfRule type="uniqueValues" dxfId="289" priority="923"/>
    <cfRule type="cellIs" dxfId="288" priority="925" operator="equal">
      <formula>0</formula>
    </cfRule>
    <cfRule type="cellIs" dxfId="287" priority="926" operator="lessThan">
      <formula>1</formula>
    </cfRule>
    <cfRule type="containsText" dxfId="286" priority="927" operator="containsText" text="#NUM!">
      <formula>NOT(ISERROR(SEARCH("#NUM!",BE10)))</formula>
    </cfRule>
    <cfRule type="cellIs" dxfId="285" priority="928" operator="equal">
      <formula>0</formula>
    </cfRule>
    <cfRule type="cellIs" dxfId="284" priority="929" operator="lessThan">
      <formula>0</formula>
    </cfRule>
    <cfRule type="uniqueValues" dxfId="283" priority="930"/>
    <cfRule type="duplicateValues" dxfId="282" priority="931"/>
  </conditionalFormatting>
  <conditionalFormatting sqref="BE11">
    <cfRule type="cellIs" dxfId="281" priority="913" operator="lessThan">
      <formula>0</formula>
    </cfRule>
    <cfRule type="containsText" dxfId="280" priority="920" operator="containsText" text="#NUM!">
      <formula>NOT(ISERROR(SEARCH("#NUM!",BE11)))</formula>
    </cfRule>
    <cfRule type="uniqueValues" dxfId="279" priority="907"/>
    <cfRule type="uniqueValues" dxfId="278" priority="908"/>
    <cfRule type="cellIs" dxfId="277" priority="909" operator="equal">
      <formula>0</formula>
    </cfRule>
    <cfRule type="cellIs" dxfId="276" priority="910" operator="lessThan">
      <formula>1</formula>
    </cfRule>
    <cfRule type="containsText" dxfId="275" priority="911" operator="containsText" text="#NUM!">
      <formula>NOT(ISERROR(SEARCH("#NUM!",BE11)))</formula>
    </cfRule>
    <cfRule type="cellIs" dxfId="274" priority="912" operator="equal">
      <formula>0</formula>
    </cfRule>
    <cfRule type="cellIs" dxfId="273" priority="919" operator="between">
      <formula>1</formula>
      <formula>999999999999999</formula>
    </cfRule>
    <cfRule type="uniqueValues" dxfId="272" priority="914"/>
    <cfRule type="duplicateValues" dxfId="271" priority="915"/>
    <cfRule type="cellIs" dxfId="270" priority="916" operator="equal">
      <formula>0</formula>
    </cfRule>
    <cfRule type="uniqueValues" dxfId="269" priority="917"/>
  </conditionalFormatting>
  <conditionalFormatting sqref="BE10:BG11">
    <cfRule type="cellIs" dxfId="268" priority="905" operator="greaterThan">
      <formula>0</formula>
    </cfRule>
  </conditionalFormatting>
  <conditionalFormatting sqref="BF10:BG11">
    <cfRule type="containsText" dxfId="267" priority="1049" operator="containsText" text="#NUM!">
      <formula>NOT(ISERROR(SEARCH("#NUM!",BF10)))</formula>
    </cfRule>
    <cfRule type="cellIs" dxfId="266" priority="1048" operator="between">
      <formula>1</formula>
      <formula>999999999999999</formula>
    </cfRule>
    <cfRule type="uniqueValues" dxfId="265" priority="1046"/>
    <cfRule type="cellIs" dxfId="264" priority="1045" operator="equal">
      <formula>0</formula>
    </cfRule>
    <cfRule type="duplicateValues" dxfId="263" priority="1044"/>
    <cfRule type="uniqueValues" dxfId="262" priority="1043"/>
    <cfRule type="cellIs" dxfId="261" priority="1042" operator="lessThan">
      <formula>0</formula>
    </cfRule>
    <cfRule type="cellIs" dxfId="260" priority="1041" operator="equal">
      <formula>0</formula>
    </cfRule>
    <cfRule type="containsText" dxfId="259" priority="1040" operator="containsText" text="#NUM!">
      <formula>NOT(ISERROR(SEARCH("#NUM!",BF10)))</formula>
    </cfRule>
    <cfRule type="cellIs" dxfId="258" priority="1039" operator="lessThan">
      <formula>1</formula>
    </cfRule>
    <cfRule type="cellIs" dxfId="257" priority="1038" operator="equal">
      <formula>0</formula>
    </cfRule>
    <cfRule type="uniqueValues" dxfId="256" priority="1037"/>
    <cfRule type="uniqueValues" dxfId="255" priority="103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34" t="s">
        <v>3417</v>
      </c>
      <c r="D1" s="735"/>
      <c r="E1" s="735"/>
      <c r="F1" s="736"/>
      <c r="G1" s="736"/>
      <c r="H1" s="736"/>
      <c r="I1" s="737"/>
      <c r="J1" s="738"/>
      <c r="K1" s="704" t="s">
        <v>5</v>
      </c>
      <c r="L1" s="705"/>
      <c r="M1" s="706" t="s">
        <v>2638</v>
      </c>
      <c r="N1" s="707"/>
      <c r="O1" s="708"/>
      <c r="P1" s="708"/>
      <c r="Q1" s="708"/>
      <c r="R1" s="708"/>
      <c r="S1" s="708"/>
      <c r="T1" s="708"/>
      <c r="U1" s="709"/>
      <c r="V1" s="710" t="s">
        <v>43</v>
      </c>
      <c r="W1" s="711"/>
      <c r="X1" s="711"/>
      <c r="Y1" s="711"/>
      <c r="Z1" s="711"/>
      <c r="AA1" s="711"/>
      <c r="AB1" s="711"/>
      <c r="AC1" s="711"/>
      <c r="AD1" s="711"/>
      <c r="AE1" s="712"/>
      <c r="AF1" s="713" t="s">
        <v>42</v>
      </c>
      <c r="AG1" s="714"/>
      <c r="AH1" s="721" t="s">
        <v>3438</v>
      </c>
      <c r="AI1" s="722"/>
      <c r="AJ1" s="722"/>
      <c r="AK1" s="722"/>
      <c r="AL1" s="721" t="s">
        <v>3439</v>
      </c>
      <c r="AM1" s="722"/>
      <c r="AN1" s="722"/>
      <c r="AO1" s="722"/>
      <c r="AP1" s="693" t="s">
        <v>2659</v>
      </c>
      <c r="AQ1" s="749"/>
      <c r="AR1" s="749"/>
      <c r="AS1" s="750"/>
      <c r="AT1" s="696" t="s">
        <v>2663</v>
      </c>
      <c r="AU1" s="697"/>
      <c r="AV1" s="697"/>
      <c r="AW1" s="697"/>
      <c r="AX1" s="697"/>
      <c r="AY1" s="697"/>
      <c r="AZ1" s="697"/>
      <c r="BA1" s="69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75" t="s">
        <v>2618</v>
      </c>
      <c r="H4" s="676"/>
      <c r="I4" s="677" t="s">
        <v>2702</v>
      </c>
      <c r="J4" s="678"/>
      <c r="K4" s="679"/>
      <c r="L4" s="680"/>
      <c r="M4" s="361" t="s">
        <v>2619</v>
      </c>
      <c r="N4" s="237" t="s">
        <v>2615</v>
      </c>
      <c r="O4" s="681" t="s">
        <v>3416</v>
      </c>
      <c r="P4" s="682"/>
      <c r="Q4" s="682"/>
      <c r="R4" s="682"/>
      <c r="S4" s="682"/>
      <c r="T4" s="682"/>
      <c r="U4" s="683"/>
      <c r="V4" s="684" t="s">
        <v>2703</v>
      </c>
      <c r="W4" s="685"/>
      <c r="X4" s="685"/>
      <c r="Y4" s="715" t="s">
        <v>44</v>
      </c>
      <c r="Z4" s="716"/>
      <c r="AA4" s="362" t="s">
        <v>40</v>
      </c>
      <c r="AB4" s="717" t="s">
        <v>3394</v>
      </c>
      <c r="AC4" s="718"/>
      <c r="AD4" s="732" t="s">
        <v>3393</v>
      </c>
      <c r="AE4" s="733"/>
      <c r="AF4" s="401" t="s">
        <v>3403</v>
      </c>
      <c r="AG4" s="402" t="s">
        <v>3404</v>
      </c>
      <c r="AH4" s="363" t="s">
        <v>2673</v>
      </c>
      <c r="AI4" s="743" t="s">
        <v>7</v>
      </c>
      <c r="AJ4" s="744"/>
      <c r="AK4" s="745"/>
      <c r="AL4" s="746" t="s">
        <v>7</v>
      </c>
      <c r="AM4" s="747"/>
      <c r="AN4" s="747"/>
      <c r="AO4" s="748"/>
      <c r="AP4" s="739" t="s">
        <v>7</v>
      </c>
      <c r="AQ4" s="740"/>
      <c r="AR4" s="740"/>
      <c r="AS4" s="741"/>
      <c r="AT4" s="739" t="s">
        <v>7</v>
      </c>
      <c r="AU4" s="740"/>
      <c r="AV4" s="740"/>
      <c r="AW4" s="740"/>
      <c r="AX4" s="740"/>
      <c r="AY4" s="740"/>
      <c r="AZ4" s="740"/>
      <c r="BA4" s="74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28" t="s">
        <v>3419</v>
      </c>
      <c r="B9" s="72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30" t="s">
        <v>3392</v>
      </c>
      <c r="B10" s="73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73" t="s">
        <v>3391</v>
      </c>
      <c r="B11" s="67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9" operator="between">
      <formula>1</formula>
      <formula>999999999999999</formula>
    </cfRule>
    <cfRule type="containsText" dxfId="238" priority="240" operator="containsText" text="#NUM!">
      <formula>NOT(ISERROR(SEARCH("#NUM!",N10)))</formula>
    </cfRule>
    <cfRule type="uniqueValues" dxfId="237" priority="234"/>
    <cfRule type="uniqueValues" dxfId="236" priority="227"/>
    <cfRule type="uniqueValues" dxfId="235" priority="228"/>
    <cfRule type="cellIs" dxfId="234" priority="229" operator="equal">
      <formula>0</formula>
    </cfRule>
    <cfRule type="cellIs" dxfId="233" priority="230" operator="lessThan">
      <formula>1</formula>
    </cfRule>
    <cfRule type="containsText" dxfId="232" priority="231" operator="containsText" text="#NUM!">
      <formula>NOT(ISERROR(SEARCH("#NUM!",N10)))</formula>
    </cfRule>
    <cfRule type="cellIs" dxfId="231" priority="232" operator="equal">
      <formula>0</formula>
    </cfRule>
    <cfRule type="cellIs" dxfId="230" priority="233" operator="lessThan">
      <formula>0</formula>
    </cfRule>
    <cfRule type="duplicateValues" dxfId="229" priority="235"/>
    <cfRule type="cellIs" dxfId="228" priority="236" operator="equal">
      <formula>0</formula>
    </cfRule>
    <cfRule type="uniqueValues" dxfId="227" priority="237"/>
    <cfRule type="cellIs" dxfId="226" priority="225" operator="greaterThan">
      <formula>0</formula>
    </cfRule>
  </conditionalFormatting>
  <conditionalFormatting sqref="N12:N1011">
    <cfRule type="cellIs" dxfId="225" priority="249" stopIfTrue="1" operator="greaterThan">
      <formula>0</formula>
    </cfRule>
    <cfRule type="cellIs" dxfId="224" priority="250" stopIfTrue="1" operator="greaterThan">
      <formula>1</formula>
    </cfRule>
    <cfRule type="cellIs" dxfId="223" priority="251" stopIfTrue="1" operator="lessThan">
      <formula>1</formula>
    </cfRule>
  </conditionalFormatting>
  <conditionalFormatting sqref="N11:AC11">
    <cfRule type="cellIs" dxfId="222" priority="23" operator="lessThan">
      <formula>1</formula>
    </cfRule>
  </conditionalFormatting>
  <conditionalFormatting sqref="V10:X11">
    <cfRule type="cellIs" dxfId="221" priority="247" stopIfTrue="1" operator="greaterThan">
      <formula>0</formula>
    </cfRule>
    <cfRule type="cellIs" dxfId="220" priority="248"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priority="277" stopIfTrue="1" operator="equal">
      <formula>-156020</formula>
    </cfRule>
    <cfRule type="cellIs" dxfId="210" priority="275" operator="lessThan">
      <formula>0</formula>
    </cfRule>
    <cfRule type="cellIs" dxfId="209" priority="253" stopIfTrue="1" operator="lessThan">
      <formula>0</formula>
    </cfRule>
    <cfRule type="cellIs" dxfId="208" priority="279" stopIfTrue="1" operator="equal">
      <formula>-156020</formula>
    </cfRule>
    <cfRule type="cellIs" dxfId="207" priority="268" operator="lessThan">
      <formula>0</formula>
    </cfRule>
    <cfRule type="cellIs" dxfId="206" priority="269" stopIfTrue="1" operator="lessThan">
      <formula>-6988975</formula>
    </cfRule>
    <cfRule type="cellIs" dxfId="205" priority="273" stopIfTrue="1" operator="between">
      <formula>-1</formula>
      <formula>-3494488</formula>
    </cfRule>
    <cfRule type="cellIs" dxfId="204" priority="274" stopIfTrue="1" operator="lessThan">
      <formula>-156020</formula>
    </cfRule>
    <cfRule type="cellIs" dxfId="203" priority="276" stopIfTrue="1" operator="lessThan">
      <formula>-156020</formula>
    </cfRule>
    <cfRule type="cellIs" dxfId="202" priority="278" stopIfTrue="1" operator="equal">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59" operator="between">
      <formula>-1</formula>
      <formula>999999999999</formula>
    </cfRule>
    <cfRule type="cellIs" dxfId="196" priority="262" operator="equal">
      <formula>0</formula>
    </cfRule>
    <cfRule type="cellIs" dxfId="195" priority="261" operator="greaterThan">
      <formula>0</formula>
    </cfRule>
    <cfRule type="cellIs" dxfId="194" priority="260" operator="lessThan">
      <formula>0</formula>
    </cfRule>
  </conditionalFormatting>
  <conditionalFormatting sqref="AE6:AE8">
    <cfRule type="cellIs" dxfId="193" priority="287" operator="equal">
      <formula>0</formula>
    </cfRule>
    <cfRule type="cellIs" dxfId="192" priority="286" operator="equal">
      <formula>0</formula>
    </cfRule>
    <cfRule type="cellIs" dxfId="191" priority="285" operator="equal">
      <formula>0</formula>
    </cfRule>
    <cfRule type="cellIs" priority="284"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5" stopIfTrue="1" operator="notBetween">
      <formula>0</formula>
      <formula>1</formula>
    </cfRule>
    <cfRule type="cellIs" dxfId="188" priority="254" stopIfTrue="1" operator="equal">
      <formula>0</formula>
    </cfRule>
    <cfRule type="cellIs" priority="256" stopIfTrue="1" operator="notBetween">
      <formula>0</formula>
      <formula>1</formula>
    </cfRule>
    <cfRule type="cellIs" dxfId="187" priority="257" operator="between">
      <formula>-1</formula>
      <formula>9999999</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ontainsErrors" dxfId="184" priority="291">
      <formula>ISERROR(AE11)</formula>
    </cfRule>
    <cfRule type="cellIs" dxfId="183" priority="3" operator="equal">
      <formula>0</formula>
    </cfRule>
    <cfRule type="cellIs" dxfId="182" priority="9" operator="lessThan">
      <formula>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ellIs" dxfId="176" priority="220" operator="lessThan">
      <formula>"&lt;0"</formula>
    </cfRule>
    <cfRule type="containsText" dxfId="175" priority="224" operator="containsText" text="#div/0/!">
      <formula>NOT(ISERROR(SEARCH("#div/0/!",AP10)))</formula>
    </cfRule>
    <cfRule type="containsText" dxfId="174" priority="222" operator="containsText" text="#DIV/0!">
      <formula>NOT(ISERROR(SEARCH("#DIV/0!",AP10)))</formula>
    </cfRule>
    <cfRule type="cellIs" dxfId="173" priority="221" operator="lessThan">
      <formula>0</formula>
    </cfRule>
    <cfRule type="containsText" dxfId="172" priority="219" operator="containsText" text="#DIV/0!">
      <formula>NOT(ISERROR(SEARCH("#DIV/0!",AP10)))</formula>
    </cfRule>
  </conditionalFormatting>
  <conditionalFormatting sqref="AP10:AP11">
    <cfRule type="uniqueValues" dxfId="171" priority="215"/>
    <cfRule type="cellIs" dxfId="170" priority="214" operator="equal">
      <formula>0</formula>
    </cfRule>
    <cfRule type="duplicateValues" dxfId="169" priority="213"/>
    <cfRule type="uniqueValues" dxfId="168" priority="212"/>
    <cfRule type="cellIs" dxfId="167" priority="211" operator="lessThan">
      <formula>0</formula>
    </cfRule>
    <cfRule type="cellIs" dxfId="166" priority="203" operator="greaterThan">
      <formula>0</formula>
    </cfRule>
    <cfRule type="cellIs" dxfId="165" priority="210" operator="equal">
      <formula>0</formula>
    </cfRule>
    <cfRule type="containsText" dxfId="164" priority="209" operator="containsText" text="#NUM!">
      <formula>NOT(ISERROR(SEARCH("#NUM!",AP10)))</formula>
    </cfRule>
    <cfRule type="cellIs" dxfId="163" priority="208" operator="lessThan">
      <formula>1</formula>
    </cfRule>
    <cfRule type="cellIs" dxfId="162" priority="207" operator="equal">
      <formula>0</formula>
    </cfRule>
    <cfRule type="uniqueValues" dxfId="161" priority="206"/>
    <cfRule type="uniqueValues" dxfId="160" priority="205"/>
    <cfRule type="containsText" dxfId="159" priority="218" operator="containsText" text="#NUM!">
      <formula>NOT(ISERROR(SEARCH("#NUM!",AP10)))</formula>
    </cfRule>
    <cfRule type="cellIs" dxfId="158" priority="217" operator="between">
      <formula>1</formula>
      <formula>999999999999999</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uniqueValues" dxfId="154" priority="196"/>
    <cfRule type="cellIs" dxfId="153" priority="195" operator="lessThan">
      <formula>0</formula>
    </cfRule>
    <cfRule type="cellIs" dxfId="152" priority="194" operator="equal">
      <formula>0</formula>
    </cfRule>
    <cfRule type="containsText" dxfId="151" priority="193" operator="containsText" text="#NUM!">
      <formula>NOT(ISERROR(SEARCH("#NUM!",AR10)))</formula>
    </cfRule>
    <cfRule type="cellIs" dxfId="150" priority="192" operator="lessThan">
      <formula>1</formula>
    </cfRule>
    <cfRule type="cellIs" dxfId="149" priority="191" operator="equal">
      <formula>0</formula>
    </cfRule>
    <cfRule type="uniqueValues" dxfId="148" priority="189"/>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cellIs" dxfId="142" priority="198" operator="equal">
      <formula>0</formula>
    </cfRule>
  </conditionalFormatting>
  <conditionalFormatting sqref="AR10:AU11">
    <cfRule type="cellIs" dxfId="141" priority="107" operator="greaterThan">
      <formula>0</formula>
    </cfRule>
  </conditionalFormatting>
  <conditionalFormatting sqref="AT10">
    <cfRule type="uniqueValues" dxfId="140" priority="119"/>
    <cfRule type="uniqueValues" dxfId="139" priority="109"/>
    <cfRule type="cellIs" dxfId="138" priority="121" operator="between">
      <formula>1</formula>
      <formula>999999999999999</formula>
    </cfRule>
    <cfRule type="containsText" dxfId="137" priority="122" operator="containsText" text="#NUM!">
      <formula>NOT(ISERROR(SEARCH("#NUM!",AT10)))</formula>
    </cfRule>
    <cfRule type="uniqueValues" dxfId="136" priority="110"/>
    <cfRule type="cellIs" dxfId="135" priority="111" operator="equal">
      <formula>0</formula>
    </cfRule>
    <cfRule type="containsText" dxfId="134" priority="113" operator="containsText" text="#NUM!">
      <formula>NOT(ISERROR(SEARCH("#NUM!",AT10)))</formula>
    </cfRule>
    <cfRule type="cellIs" dxfId="133" priority="112" operator="lessThan">
      <formula>1</formula>
    </cfRule>
    <cfRule type="cellIs" dxfId="132" priority="5" operator="greaterThan">
      <formula>0</formula>
    </cfRule>
    <cfRule type="cellIs" dxfId="131" priority="114" operator="equal">
      <formula>0</formula>
    </cfRule>
    <cfRule type="cellIs" dxfId="130" priority="115" operator="lessThan">
      <formula>0</formula>
    </cfRule>
    <cfRule type="uniqueValues" dxfId="129" priority="116"/>
    <cfRule type="duplicateValues" dxfId="128" priority="117"/>
    <cfRule type="cellIs" dxfId="127" priority="118" operator="equal">
      <formula>0</formula>
    </cfRule>
  </conditionalFormatting>
  <conditionalFormatting sqref="AT11 AU10:AU11 AX10:AZ11 AV10:AW10 BA10">
    <cfRule type="duplicateValues" dxfId="126" priority="133"/>
    <cfRule type="uniqueValues" dxfId="125" priority="126"/>
    <cfRule type="uniqueValues" dxfId="124" priority="135"/>
    <cfRule type="uniqueValues" dxfId="123" priority="132"/>
    <cfRule type="uniqueValues" dxfId="122" priority="125"/>
  </conditionalFormatting>
  <conditionalFormatting sqref="AT11">
    <cfRule type="containsText" dxfId="121" priority="177" operator="containsText" text="#NUM!">
      <formula>NOT(ISERROR(SEARCH("#NUM!",AT11)))</formula>
    </cfRule>
    <cfRule type="cellIs" dxfId="120" priority="178" operator="equal">
      <formula>0</formula>
    </cfRule>
    <cfRule type="cellIs" dxfId="119" priority="179" operator="lessThan">
      <formula>0</formula>
    </cfRule>
    <cfRule type="uniqueValues" dxfId="118" priority="180"/>
    <cfRule type="duplicateValues" dxfId="117" priority="181"/>
    <cfRule type="uniqueValues" dxfId="116" priority="183"/>
    <cfRule type="cellIs" dxfId="115" priority="185" operator="between">
      <formula>1</formula>
      <formula>999999999999999</formula>
    </cfRule>
    <cfRule type="containsText" dxfId="114" priority="186" operator="containsText" text="#NUM!">
      <formula>NOT(ISERROR(SEARCH("#NUM!",AT11)))</formula>
    </cfRule>
    <cfRule type="cellIs" dxfId="113" priority="182" operator="equal">
      <formula>0</formula>
    </cfRule>
    <cfRule type="cellIs" dxfId="112" priority="171" operator="greaterThan">
      <formula>0</formula>
    </cfRule>
    <cfRule type="uniqueValues" dxfId="111" priority="173"/>
    <cfRule type="uniqueValues" dxfId="110" priority="174"/>
    <cfRule type="cellIs" dxfId="109" priority="175" operator="equal">
      <formula>0</formula>
    </cfRule>
    <cfRule type="cellIs" dxfId="108" priority="176" operator="lessThan">
      <formula>1</formula>
    </cfRule>
  </conditionalFormatting>
  <conditionalFormatting sqref="AU10">
    <cfRule type="cellIs" dxfId="107" priority="7" operator="equal">
      <formula>0</formula>
    </cfRule>
    <cfRule type="uniqueValues" dxfId="106" priority="100"/>
    <cfRule type="cellIs" dxfId="105" priority="99" operator="lessThan">
      <formula>0</formula>
    </cfRule>
    <cfRule type="cellIs" dxfId="104" priority="98" operator="equal">
      <formula>0</formula>
    </cfRule>
    <cfRule type="containsText" dxfId="103" priority="97" operator="containsText" text="#NUM!">
      <formula>NOT(ISERROR(SEARCH("#NUM!",AU10)))</formula>
    </cfRule>
    <cfRule type="cellIs" dxfId="102" priority="105" operator="between">
      <formula>1</formula>
      <formula>999999999999999</formula>
    </cfRule>
    <cfRule type="containsText" dxfId="101" priority="106" operator="containsText" text="#NUM!">
      <formula>NOT(ISERROR(SEARCH("#NUM!",AU10)))</formula>
    </cfRule>
    <cfRule type="duplicateValues" dxfId="100" priority="101"/>
    <cfRule type="uniqueValues" dxfId="99" priority="94"/>
    <cfRule type="cellIs" dxfId="98" priority="96" operator="lessThan">
      <formula>1</formula>
    </cfRule>
    <cfRule type="uniqueValues" dxfId="97" priority="93"/>
    <cfRule type="cellIs" dxfId="96" priority="102" operator="equal">
      <formula>0</formula>
    </cfRule>
    <cfRule type="uniqueValues" dxfId="95" priority="103"/>
    <cfRule type="cellIs" dxfId="94" priority="95" operator="equal">
      <formula>0</formula>
    </cfRule>
  </conditionalFormatting>
  <conditionalFormatting sqref="AU10:AU11 AX10:AX11 AV10:AW10 AY10:BA10">
    <cfRule type="uniqueValues" dxfId="93" priority="148"/>
    <cfRule type="duplicateValues" dxfId="92" priority="149"/>
    <cfRule type="uniqueValues" dxfId="91" priority="151"/>
    <cfRule type="uniqueValues" dxfId="90" priority="141"/>
    <cfRule type="uniqueValues" dxfId="89" priority="142"/>
  </conditionalFormatting>
  <conditionalFormatting sqref="AU11">
    <cfRule type="cellIs" dxfId="88" priority="75" operator="greaterThan">
      <formula>0</formula>
    </cfRule>
    <cfRule type="cellIs" dxfId="87" priority="83" operator="lessThan">
      <formula>0</formula>
    </cfRule>
    <cfRule type="uniqueValues" dxfId="86" priority="84"/>
    <cfRule type="containsText" dxfId="85" priority="81" operator="containsText" text="#NUM!">
      <formula>NOT(ISERROR(SEARCH("#NUM!",AU11)))</formula>
    </cfRule>
    <cfRule type="duplicateValues" dxfId="84" priority="85"/>
    <cfRule type="cellIs" dxfId="83" priority="86" operator="equal">
      <formula>0</formula>
    </cfRule>
    <cfRule type="uniqueValues" dxfId="82" priority="87"/>
    <cfRule type="cellIs" dxfId="81" priority="89" operator="between">
      <formula>1</formula>
      <formula>999999999999999</formula>
    </cfRule>
    <cfRule type="containsText" dxfId="80" priority="90" operator="containsText" text="#NUM!">
      <formula>NOT(ISERROR(SEARCH("#NUM!",AU11)))</formula>
    </cfRule>
    <cfRule type="cellIs" dxfId="79" priority="82" operator="equal">
      <formula>0</formula>
    </cfRule>
    <cfRule type="uniqueValues" dxfId="78" priority="77"/>
    <cfRule type="uniqueValues" dxfId="77" priority="78"/>
    <cfRule type="cellIs" dxfId="76" priority="79" operator="equal">
      <formula>0</formula>
    </cfRule>
    <cfRule type="cellIs" dxfId="75" priority="80" operator="lessThan">
      <formula>1</formula>
    </cfRule>
  </conditionalFormatting>
  <conditionalFormatting sqref="AU10:AW10">
    <cfRule type="cellIs" dxfId="74" priority="91" operator="greaterThan">
      <formula>0</formula>
    </cfRule>
  </conditionalFormatting>
  <conditionalFormatting sqref="AV10:AW10 AY10:BA10 AU10:AU11 AX10:AX11">
    <cfRule type="containsText" dxfId="73" priority="154" operator="containsText" text="#NUM!">
      <formula>NOT(ISERROR(SEARCH("#NUM!",AU10)))</formula>
    </cfRule>
    <cfRule type="cellIs" dxfId="72" priority="144" operator="lessThan">
      <formula>1</formula>
    </cfRule>
    <cfRule type="cellIs" dxfId="71" priority="143" operator="equal">
      <formula>0</formula>
    </cfRule>
    <cfRule type="cellIs" dxfId="70" priority="147" operator="lessThan">
      <formula>0</formula>
    </cfRule>
    <cfRule type="cellIs" dxfId="69" priority="150" operator="equal">
      <formula>0</formula>
    </cfRule>
    <cfRule type="cellIs" dxfId="68" priority="153" operator="between">
      <formula>1</formula>
      <formula>999999999999999</formula>
    </cfRule>
    <cfRule type="cellIs" dxfId="67" priority="146" operator="equal">
      <formula>0</formula>
    </cfRule>
    <cfRule type="containsText" dxfId="66" priority="145" operator="containsText" text="#NUM!">
      <formula>NOT(ISERROR(SEARCH("#NUM!",AU10)))</formula>
    </cfRule>
    <cfRule type="cellIs" dxfId="65" priority="139" operator="greater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27" operator="equal">
      <formula>0</formula>
    </cfRule>
    <cfRule type="cellIs" dxfId="62" priority="128" operator="lessThan">
      <formula>1</formula>
    </cfRule>
    <cfRule type="containsText" dxfId="61" priority="138" operator="containsText" text="#NUM!">
      <formula>NOT(ISERROR(SEARCH("#NUM!",AT10)))</formula>
    </cfRule>
    <cfRule type="cellIs" dxfId="60" priority="137" operator="between">
      <formula>1</formula>
      <formula>999999999999999</formula>
    </cfRule>
    <cfRule type="cellIs" dxfId="59" priority="134" operator="equal">
      <formula>0</formula>
    </cfRule>
    <cfRule type="cellIs" dxfId="58" priority="131" operator="lessThan">
      <formula>0</formula>
    </cfRule>
    <cfRule type="cellIs" dxfId="57" priority="130" operator="equal">
      <formula>0</formula>
    </cfRule>
    <cfRule type="containsText" dxfId="56" priority="129" operator="containsText" text="#NUM!">
      <formula>NOT(ISERROR(SEARCH("#NUM!",AT10)))</formula>
    </cfRule>
  </conditionalFormatting>
  <conditionalFormatting sqref="AV10:BA10">
    <cfRule type="uniqueValues" dxfId="55" priority="61"/>
    <cfRule type="uniqueValues" dxfId="54" priority="62"/>
    <cfRule type="uniqueValues" dxfId="53" priority="68"/>
    <cfRule type="cellIs" dxfId="52" priority="67" operator="lessThan">
      <formula>0</formula>
    </cfRule>
    <cfRule type="cellIs" dxfId="51" priority="73" operator="between">
      <formula>1</formula>
      <formula>999999999999999</formula>
    </cfRule>
    <cfRule type="cellIs" dxfId="50" priority="63" operator="equal">
      <formula>0</formula>
    </cfRule>
    <cfRule type="cellIs" dxfId="49" priority="66" operator="equal">
      <formula>0</formula>
    </cfRule>
    <cfRule type="containsText" dxfId="48" priority="74" operator="containsText" text="#NUM!">
      <formula>NOT(ISERROR(SEARCH("#NUM!",AV10)))</formula>
    </cfRule>
    <cfRule type="containsText" dxfId="47" priority="65" operator="containsText" text="#NUM!">
      <formula>NOT(ISERROR(SEARCH("#NUM!",AV10)))</formula>
    </cfRule>
    <cfRule type="uniqueValues" dxfId="46" priority="71"/>
    <cfRule type="cellIs" dxfId="45" priority="70" operator="equal">
      <formula>0</formula>
    </cfRule>
    <cfRule type="duplicateValues" dxfId="44" priority="69"/>
    <cfRule type="cellIs" dxfId="43" priority="64" operator="lessThan">
      <formula>1</formula>
    </cfRule>
    <cfRule type="cellIs" dxfId="42" priority="58" operator="greaterThan">
      <formula>0</formula>
    </cfRule>
  </conditionalFormatting>
  <conditionalFormatting sqref="AX10">
    <cfRule type="cellIs" dxfId="41" priority="47" operator="lessThan">
      <formula>1</formula>
    </cfRule>
    <cfRule type="cellIs" dxfId="40" priority="46" operator="equal">
      <formula>0</formula>
    </cfRule>
    <cfRule type="uniqueValues" dxfId="39" priority="45"/>
    <cfRule type="uniqueValues" dxfId="38" priority="44"/>
    <cfRule type="uniqueValues" dxfId="37" priority="51"/>
    <cfRule type="containsText" dxfId="36" priority="57" operator="containsText" text="#NUM!">
      <formula>NOT(ISERROR(SEARCH("#NUM!",AX10)))</formula>
    </cfRule>
    <cfRule type="cellIs" dxfId="35" priority="56" operator="between">
      <formula>1</formula>
      <formula>999999999999999</formula>
    </cfRule>
    <cfRule type="uniqueValues" dxfId="34" priority="54"/>
    <cfRule type="cellIs" dxfId="33" priority="53" operator="equal">
      <formula>0</formula>
    </cfRule>
    <cfRule type="duplicateValues" dxfId="32" priority="52"/>
    <cfRule type="cellIs" dxfId="31" priority="50" operator="lessThan">
      <formula>0</formula>
    </cfRule>
    <cfRule type="cellIs" dxfId="30" priority="49"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duplicateValues" dxfId="27" priority="36"/>
    <cfRule type="uniqueValues" dxfId="26" priority="28"/>
    <cfRule type="uniqueValues" dxfId="25" priority="29"/>
    <cfRule type="uniqueValues" dxfId="24" priority="38"/>
    <cfRule type="cellIs" dxfId="23" priority="40" operator="between">
      <formula>1</formula>
      <formula>999999999999999</formula>
    </cfRule>
    <cfRule type="cellIs" dxfId="22" priority="37" operator="equal">
      <formula>0</formula>
    </cfRule>
    <cfRule type="cellIs" dxfId="21" priority="33" operator="equal">
      <formula>0</formula>
    </cfRule>
    <cfRule type="containsText" dxfId="20" priority="41" operator="containsText" text="#NUM!">
      <formula>NOT(ISERROR(SEARCH("#NUM!",AX11)))</formula>
    </cfRule>
    <cfRule type="containsText" dxfId="19" priority="32" operator="containsText" text="#NUM!">
      <formula>NOT(ISERROR(SEARCH("#NUM!",AX11)))</formula>
    </cfRule>
    <cfRule type="cellIs" dxfId="18" priority="34" operator="lessThan">
      <formula>0</formula>
    </cfRule>
    <cfRule type="cellIs" dxfId="17" priority="30" operator="equal">
      <formula>0</formula>
    </cfRule>
    <cfRule type="uniqueValues" dxfId="16" priority="35"/>
    <cfRule type="cellIs" dxfId="15" priority="31" operator="lessThan">
      <formula>1</formula>
    </cfRule>
  </conditionalFormatting>
  <conditionalFormatting sqref="AY10:AZ11">
    <cfRule type="containsText" dxfId="14" priority="161" operator="containsText" text="#NUM!">
      <formula>NOT(ISERROR(SEARCH("#NUM!",AY10)))</formula>
    </cfRule>
    <cfRule type="cellIs" dxfId="13" priority="160" operator="lessThan">
      <formula>1</formula>
    </cfRule>
    <cfRule type="duplicateValues" dxfId="12" priority="165"/>
    <cfRule type="cellIs" dxfId="11" priority="169" operator="between">
      <formula>1</formula>
      <formula>999999999999999</formula>
    </cfRule>
    <cfRule type="cellIs" dxfId="10" priority="159" operator="equal">
      <formula>0</formula>
    </cfRule>
    <cfRule type="uniqueValues" dxfId="9" priority="158"/>
    <cfRule type="uniqueValues" dxfId="8" priority="157"/>
    <cfRule type="cellIs" dxfId="7" priority="155" operator="greaterThan">
      <formula>0</formula>
    </cfRule>
    <cfRule type="containsText" dxfId="6" priority="170" operator="containsText" text="#NUM!">
      <formula>NOT(ISERROR(SEARCH("#NUM!",AY10)))</formula>
    </cfRule>
    <cfRule type="uniqueValues" dxfId="5" priority="167"/>
    <cfRule type="cellIs" dxfId="4" priority="166" operator="equal">
      <formula>0</formula>
    </cfRule>
    <cfRule type="uniqueValues" dxfId="3" priority="164"/>
    <cfRule type="cellIs" dxfId="2" priority="163" operator="lessThan">
      <formula>0</formula>
    </cfRule>
    <cfRule type="cellIs" dxfId="1" priority="162" operator="equal">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Liana, Amy</cp:lastModifiedBy>
  <cp:lastPrinted>2016-05-31T18:15:39Z</cp:lastPrinted>
  <dcterms:created xsi:type="dcterms:W3CDTF">2013-04-08T20:12:31Z</dcterms:created>
  <dcterms:modified xsi:type="dcterms:W3CDTF">2025-07-14T19:12:33Z</dcterms:modified>
</cp:coreProperties>
</file>