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defaultThemeVersion="124226"/>
  <mc:AlternateContent xmlns:mc="http://schemas.openxmlformats.org/markup-compatibility/2006">
    <mc:Choice Requires="x15">
      <x15ac:absPath xmlns:x15ac="http://schemas.microsoft.com/office/spreadsheetml/2010/11/ac" url="\\emdfs1-waimano\eha_division_share$\SHWB\_Scans\Amy.Liana\"/>
    </mc:Choice>
  </mc:AlternateContent>
  <xr:revisionPtr revIDLastSave="0" documentId="8_{1AE19CD4-FDF6-4B86-A73D-F92BFC4E1705}" xr6:coauthVersionLast="47" xr6:coauthVersionMax="47" xr10:uidLastSave="{00000000-0000-0000-0000-000000000000}"/>
  <bookViews>
    <workbookView xWindow="-120" yWindow="-120" windowWidth="29040" windowHeight="1572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5" i="3" l="1"/>
  <c r="B10" i="3"/>
  <c r="A10" i="3"/>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Z13" i="4"/>
  <c r="AL14" i="4"/>
  <c r="AM14" i="4"/>
  <c r="AN14" i="4"/>
  <c r="AO14" i="4"/>
  <c r="AT14" i="4"/>
  <c r="AW14" i="4" s="1"/>
  <c r="AX14" i="4"/>
  <c r="BA14" i="4" s="1"/>
  <c r="AL15" i="4"/>
  <c r="AT15" i="4"/>
  <c r="AX15" i="4"/>
  <c r="BA15" i="4" s="1"/>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V21" i="4"/>
  <c r="AX21" i="4"/>
  <c r="AL22" i="4"/>
  <c r="AM22" i="4"/>
  <c r="AN22" i="4"/>
  <c r="AO22" i="4"/>
  <c r="AT22" i="4"/>
  <c r="AX22" i="4"/>
  <c r="BA22" i="4" s="1"/>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V30" i="4"/>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X118" i="4"/>
  <c r="AL119" i="4"/>
  <c r="AM119" i="4"/>
  <c r="AN119" i="4"/>
  <c r="AO119" i="4"/>
  <c r="AT119" i="4"/>
  <c r="AX119" i="4"/>
  <c r="AZ119" i="4" s="1"/>
  <c r="BA119" i="4"/>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s="1"/>
  <c r="AL140" i="4"/>
  <c r="AM140" i="4"/>
  <c r="AN140" i="4"/>
  <c r="AO140" i="4"/>
  <c r="AT140" i="4"/>
  <c r="AU140" i="4"/>
  <c r="AX140" i="4"/>
  <c r="AY140" i="4"/>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Y180" i="4"/>
  <c r="AL181" i="4"/>
  <c r="AM181" i="4"/>
  <c r="AN181" i="4"/>
  <c r="AO181" i="4"/>
  <c r="AT181" i="4"/>
  <c r="AV181" i="4" s="1"/>
  <c r="AU181" i="4"/>
  <c r="AX181" i="4"/>
  <c r="AZ181" i="4" s="1"/>
  <c r="AL182" i="4"/>
  <c r="AM182" i="4"/>
  <c r="AN182" i="4"/>
  <c r="AO182" i="4"/>
  <c r="AT182" i="4"/>
  <c r="AX182" i="4"/>
  <c r="AL183" i="4"/>
  <c r="AM183" i="4"/>
  <c r="AN183" i="4"/>
  <c r="AO183" i="4"/>
  <c r="AT183" i="4"/>
  <c r="AV183" i="4" s="1"/>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AL189" i="4"/>
  <c r="AM189" i="4"/>
  <c r="AN189" i="4"/>
  <c r="AO189" i="4"/>
  <c r="AT189" i="4"/>
  <c r="AV189" i="4" s="1"/>
  <c r="AU189" i="4"/>
  <c r="AX189" i="4"/>
  <c r="AZ189" i="4" s="1"/>
  <c r="BA189" i="4"/>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V193" i="4" s="1"/>
  <c r="AU193" i="4"/>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V249" i="4"/>
  <c r="AX249" i="4"/>
  <c r="AY249" i="4" s="1"/>
  <c r="AL250" i="4"/>
  <c r="AM250" i="4"/>
  <c r="AN250" i="4"/>
  <c r="AO250" i="4"/>
  <c r="AT250" i="4"/>
  <c r="AU250" i="4" s="1"/>
  <c r="AX250" i="4"/>
  <c r="AY250" i="4" s="1"/>
  <c r="AZ250" i="4"/>
  <c r="AL251" i="4"/>
  <c r="AM251" i="4"/>
  <c r="AN251" i="4"/>
  <c r="AO251" i="4"/>
  <c r="AT251" i="4"/>
  <c r="AU251" i="4" s="1"/>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V261" i="4"/>
  <c r="AX261" i="4"/>
  <c r="AY261" i="4" s="1"/>
  <c r="AL262" i="4"/>
  <c r="AM262" i="4"/>
  <c r="AN262" i="4"/>
  <c r="AO262" i="4"/>
  <c r="AT262" i="4"/>
  <c r="AU262" i="4" s="1"/>
  <c r="AW262" i="4"/>
  <c r="AX262" i="4"/>
  <c r="AY262" i="4" s="1"/>
  <c r="BA262" i="4"/>
  <c r="AL263" i="4"/>
  <c r="AM263" i="4"/>
  <c r="AN263" i="4"/>
  <c r="AO263" i="4"/>
  <c r="AT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X312" i="4"/>
  <c r="AY312" i="4" s="1"/>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c r="AX381" i="4"/>
  <c r="AZ381" i="4" s="1"/>
  <c r="AL382" i="4"/>
  <c r="AM382" i="4"/>
  <c r="AN382" i="4"/>
  <c r="AO382" i="4"/>
  <c r="AT382" i="4"/>
  <c r="AX382" i="4"/>
  <c r="AY382" i="4" s="1"/>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W413" i="4"/>
  <c r="AX413" i="4"/>
  <c r="AZ413" i="4" s="1"/>
  <c r="AY413" i="4"/>
  <c r="AL414" i="4"/>
  <c r="AM414" i="4"/>
  <c r="AN414" i="4"/>
  <c r="AO414" i="4"/>
  <c r="AT414" i="4"/>
  <c r="AV414" i="4"/>
  <c r="AX414" i="4"/>
  <c r="AZ414" i="4" s="1"/>
  <c r="AL415" i="4"/>
  <c r="AM415" i="4"/>
  <c r="AN415" i="4"/>
  <c r="AO415" i="4"/>
  <c r="AT415" i="4"/>
  <c r="AU415" i="4" s="1"/>
  <c r="AX415" i="4"/>
  <c r="AL416" i="4"/>
  <c r="AM416" i="4"/>
  <c r="AN416" i="4"/>
  <c r="AO416" i="4"/>
  <c r="AT416" i="4"/>
  <c r="AU416" i="4" s="1"/>
  <c r="AW416" i="4"/>
  <c r="AX416" i="4"/>
  <c r="AZ416" i="4" s="1"/>
  <c r="AY416" i="4"/>
  <c r="BA416" i="4"/>
  <c r="AL417" i="4"/>
  <c r="AM417" i="4"/>
  <c r="AN417" i="4"/>
  <c r="AO417" i="4"/>
  <c r="AT417" i="4"/>
  <c r="AX417" i="4"/>
  <c r="AZ417" i="4" s="1"/>
  <c r="AL418" i="4"/>
  <c r="AM418" i="4"/>
  <c r="AN418" i="4"/>
  <c r="AO418" i="4"/>
  <c r="AT418" i="4"/>
  <c r="AV418" i="4"/>
  <c r="AX418" i="4"/>
  <c r="AL419" i="4"/>
  <c r="AM419" i="4"/>
  <c r="AN419" i="4"/>
  <c r="AO419" i="4"/>
  <c r="AT419" i="4"/>
  <c r="AX419" i="4"/>
  <c r="AY419" i="4" s="1"/>
  <c r="AL420" i="4"/>
  <c r="AM420" i="4"/>
  <c r="AN420" i="4"/>
  <c r="AO420" i="4"/>
  <c r="AT420" i="4"/>
  <c r="AX420" i="4"/>
  <c r="AL421" i="4"/>
  <c r="AM421" i="4"/>
  <c r="AN421" i="4"/>
  <c r="AO421" i="4"/>
  <c r="AT421" i="4"/>
  <c r="AU421" i="4" s="1"/>
  <c r="AV421" i="4"/>
  <c r="AX421" i="4"/>
  <c r="AZ421" i="4" s="1"/>
  <c r="AY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U426" i="4" s="1"/>
  <c r="AV426" i="4"/>
  <c r="AX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AL430" i="4"/>
  <c r="AM430" i="4"/>
  <c r="AN430" i="4"/>
  <c r="AO430" i="4"/>
  <c r="AT430" i="4"/>
  <c r="AX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c r="AX438" i="4"/>
  <c r="AZ438" i="4" s="1"/>
  <c r="AY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X453" i="4"/>
  <c r="AZ453" i="4" s="1"/>
  <c r="AY453" i="4"/>
  <c r="BA453" i="4"/>
  <c r="AL454" i="4"/>
  <c r="AM454" i="4"/>
  <c r="AN454" i="4"/>
  <c r="AO454" i="4"/>
  <c r="AT454" i="4"/>
  <c r="AV454" i="4" s="1"/>
  <c r="AX454" i="4"/>
  <c r="AZ454" i="4" s="1"/>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c r="AX458" i="4"/>
  <c r="AZ458" i="4" s="1"/>
  <c r="BA458" i="4"/>
  <c r="AL459" i="4"/>
  <c r="AM459" i="4"/>
  <c r="AN459" i="4"/>
  <c r="AO459" i="4"/>
  <c r="AT459" i="4"/>
  <c r="AX459" i="4"/>
  <c r="BA459" i="4" s="1"/>
  <c r="AL460" i="4"/>
  <c r="AM460" i="4"/>
  <c r="AN460" i="4"/>
  <c r="AO460" i="4"/>
  <c r="AT460" i="4"/>
  <c r="AU460" i="4" s="1"/>
  <c r="AV460" i="4"/>
  <c r="AX460" i="4"/>
  <c r="AL461" i="4"/>
  <c r="AM461" i="4"/>
  <c r="AN461" i="4"/>
  <c r="AO461" i="4"/>
  <c r="AT461" i="4"/>
  <c r="AU461" i="4" s="1"/>
  <c r="AV461" i="4"/>
  <c r="AX461" i="4"/>
  <c r="AZ461" i="4" s="1"/>
  <c r="AY461" i="4"/>
  <c r="BA461" i="4"/>
  <c r="AL462" i="4"/>
  <c r="AM462" i="4"/>
  <c r="AN462" i="4"/>
  <c r="AO462" i="4"/>
  <c r="AT462" i="4"/>
  <c r="AX462" i="4"/>
  <c r="AZ462" i="4" s="1"/>
  <c r="AY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s="1"/>
  <c r="AW480" i="4"/>
  <c r="AX480" i="4"/>
  <c r="AL481" i="4"/>
  <c r="AM481" i="4"/>
  <c r="AN481" i="4"/>
  <c r="AO481" i="4"/>
  <c r="AT481" i="4"/>
  <c r="AW481" i="4"/>
  <c r="AX481" i="4"/>
  <c r="BA481" i="4"/>
  <c r="AL482" i="4"/>
  <c r="AM482" i="4"/>
  <c r="AN482" i="4"/>
  <c r="AO482" i="4"/>
  <c r="AT482" i="4"/>
  <c r="AV482" i="4" s="1"/>
  <c r="AW482" i="4"/>
  <c r="AX482" i="4"/>
  <c r="BA482" i="4" s="1"/>
  <c r="AL483" i="4"/>
  <c r="AM483" i="4"/>
  <c r="AN483" i="4"/>
  <c r="AO483" i="4"/>
  <c r="AT483" i="4"/>
  <c r="AV483" i="4" s="1"/>
  <c r="AW483" i="4"/>
  <c r="AX483" i="4"/>
  <c r="BA483" i="4"/>
  <c r="AL484" i="4"/>
  <c r="AM484" i="4"/>
  <c r="AN484" i="4"/>
  <c r="AO484" i="4"/>
  <c r="AT484" i="4"/>
  <c r="AU484" i="4" s="1"/>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X498" i="4"/>
  <c r="BA498" i="4"/>
  <c r="AL499" i="4"/>
  <c r="AM499" i="4"/>
  <c r="AN499" i="4"/>
  <c r="AO499" i="4"/>
  <c r="AT499" i="4"/>
  <c r="AX499" i="4"/>
  <c r="BA499" i="4" s="1"/>
  <c r="AL500" i="4"/>
  <c r="AM500" i="4"/>
  <c r="AN500" i="4"/>
  <c r="AO500" i="4"/>
  <c r="AT500" i="4"/>
  <c r="AX500" i="4"/>
  <c r="BA500" i="4"/>
  <c r="AL501" i="4"/>
  <c r="AM501" i="4"/>
  <c r="AN501" i="4"/>
  <c r="AO501" i="4"/>
  <c r="AT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W505" i="4"/>
  <c r="AX505" i="4"/>
  <c r="AZ505" i="4" s="1"/>
  <c r="AY505" i="4"/>
  <c r="AL506" i="4"/>
  <c r="AM506" i="4"/>
  <c r="AN506" i="4"/>
  <c r="AO506" i="4"/>
  <c r="AT506" i="4"/>
  <c r="AU506" i="4"/>
  <c r="AX506" i="4"/>
  <c r="AZ506" i="4" s="1"/>
  <c r="AL507" i="4"/>
  <c r="AM507" i="4"/>
  <c r="AN507" i="4"/>
  <c r="AO507" i="4"/>
  <c r="AT507" i="4"/>
  <c r="AX507" i="4"/>
  <c r="BA507" i="4"/>
  <c r="AL508" i="4"/>
  <c r="AM508" i="4"/>
  <c r="AN508" i="4"/>
  <c r="AO508" i="4"/>
  <c r="AT508" i="4"/>
  <c r="AX508" i="4"/>
  <c r="AL509" i="4"/>
  <c r="AM509" i="4"/>
  <c r="AN509" i="4"/>
  <c r="AO509" i="4"/>
  <c r="AT509" i="4"/>
  <c r="AX509" i="4"/>
  <c r="AZ509" i="4" s="1"/>
  <c r="AY509" i="4"/>
  <c r="AL510" i="4"/>
  <c r="AM510" i="4"/>
  <c r="AN510" i="4"/>
  <c r="AO510" i="4"/>
  <c r="AT510" i="4"/>
  <c r="AU510" i="4" s="1"/>
  <c r="AV510" i="4"/>
  <c r="AX510" i="4"/>
  <c r="AL511" i="4"/>
  <c r="AM511" i="4"/>
  <c r="AN511" i="4"/>
  <c r="AO511" i="4"/>
  <c r="AT511" i="4"/>
  <c r="AX511" i="4"/>
  <c r="AZ511" i="4" s="1"/>
  <c r="AY511" i="4"/>
  <c r="AL512" i="4"/>
  <c r="AM512" i="4"/>
  <c r="AN512" i="4"/>
  <c r="AO512" i="4"/>
  <c r="AT512" i="4"/>
  <c r="AW512" i="4" s="1"/>
  <c r="AX512" i="4"/>
  <c r="AL513" i="4"/>
  <c r="AM513" i="4"/>
  <c r="AN513" i="4"/>
  <c r="AO513" i="4"/>
  <c r="AT513" i="4"/>
  <c r="AW513" i="4" s="1"/>
  <c r="AX513" i="4"/>
  <c r="AZ513" i="4" s="1"/>
  <c r="AL514" i="4"/>
  <c r="AM514" i="4"/>
  <c r="AN514" i="4"/>
  <c r="AO514" i="4"/>
  <c r="AT514" i="4"/>
  <c r="AW514" i="4" s="1"/>
  <c r="AU514" i="4"/>
  <c r="AV514" i="4"/>
  <c r="AX514" i="4"/>
  <c r="AL515" i="4"/>
  <c r="AM515" i="4"/>
  <c r="AN515" i="4"/>
  <c r="AO515" i="4"/>
  <c r="AT515" i="4"/>
  <c r="AV515" i="4" s="1"/>
  <c r="AU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V519" i="4" s="1"/>
  <c r="AU519" i="4"/>
  <c r="AW519" i="4"/>
  <c r="AX519" i="4"/>
  <c r="AL520" i="4"/>
  <c r="AM520" i="4"/>
  <c r="AN520" i="4"/>
  <c r="AO520" i="4"/>
  <c r="AT520" i="4"/>
  <c r="AW520" i="4" s="1"/>
  <c r="AX520" i="4"/>
  <c r="AL521" i="4"/>
  <c r="AM521" i="4"/>
  <c r="AN521" i="4"/>
  <c r="AO521" i="4"/>
  <c r="AT521" i="4"/>
  <c r="AW521" i="4" s="1"/>
  <c r="AX521" i="4"/>
  <c r="AZ521" i="4" s="1"/>
  <c r="AY521" i="4"/>
  <c r="AL522" i="4"/>
  <c r="AM522" i="4"/>
  <c r="AN522" i="4"/>
  <c r="AO522" i="4"/>
  <c r="AT522" i="4"/>
  <c r="AW522" i="4" s="1"/>
  <c r="AX522" i="4"/>
  <c r="AL523" i="4"/>
  <c r="AM523" i="4"/>
  <c r="AN523" i="4"/>
  <c r="AO523" i="4"/>
  <c r="AT523" i="4"/>
  <c r="AV523" i="4" s="1"/>
  <c r="AU523" i="4"/>
  <c r="AW523" i="4"/>
  <c r="AX523" i="4"/>
  <c r="AL524" i="4"/>
  <c r="AM524" i="4"/>
  <c r="AN524" i="4"/>
  <c r="AO524" i="4"/>
  <c r="AT524" i="4"/>
  <c r="AX524" i="4"/>
  <c r="AL525" i="4"/>
  <c r="AM525" i="4"/>
  <c r="AN525" i="4"/>
  <c r="AO525" i="4"/>
  <c r="AT525" i="4"/>
  <c r="AW525" i="4" s="1"/>
  <c r="AX525" i="4"/>
  <c r="AZ525" i="4" s="1"/>
  <c r="AY525" i="4"/>
  <c r="AL526" i="4"/>
  <c r="AM526" i="4"/>
  <c r="AN526" i="4"/>
  <c r="AO526" i="4"/>
  <c r="AT526" i="4"/>
  <c r="AU526" i="4" s="1"/>
  <c r="AX526" i="4"/>
  <c r="AL527" i="4"/>
  <c r="AM527" i="4"/>
  <c r="AN527" i="4"/>
  <c r="AO527" i="4"/>
  <c r="AT527" i="4"/>
  <c r="AU527" i="4" s="1"/>
  <c r="AV527" i="4"/>
  <c r="AW527" i="4"/>
  <c r="AX527" i="4"/>
  <c r="AZ527" i="4" s="1"/>
  <c r="AY527" i="4"/>
  <c r="BA527" i="4"/>
  <c r="AL528" i="4"/>
  <c r="AM528" i="4"/>
  <c r="AN528" i="4"/>
  <c r="AO528" i="4"/>
  <c r="AT528" i="4"/>
  <c r="AW528" i="4" s="1"/>
  <c r="AX528" i="4"/>
  <c r="AL529" i="4"/>
  <c r="AM529" i="4"/>
  <c r="AN529" i="4"/>
  <c r="AO529" i="4"/>
  <c r="AT529" i="4"/>
  <c r="AW529" i="4" s="1"/>
  <c r="AU529" i="4"/>
  <c r="AX529" i="4"/>
  <c r="AL530" i="4"/>
  <c r="AM530" i="4"/>
  <c r="AN530" i="4"/>
  <c r="AO530" i="4"/>
  <c r="AT530" i="4"/>
  <c r="AU530" i="4"/>
  <c r="AX530" i="4"/>
  <c r="AL531" i="4"/>
  <c r="AM531" i="4"/>
  <c r="AN531" i="4"/>
  <c r="AO531" i="4"/>
  <c r="AT531" i="4"/>
  <c r="AW531" i="4" s="1"/>
  <c r="AU531" i="4"/>
  <c r="AV531" i="4"/>
  <c r="AX531" i="4"/>
  <c r="AZ531" i="4" s="1"/>
  <c r="AY531" i="4"/>
  <c r="BA531" i="4"/>
  <c r="AL532" i="4"/>
  <c r="AM532" i="4"/>
  <c r="AN532" i="4"/>
  <c r="AO532" i="4"/>
  <c r="AT532" i="4"/>
  <c r="AW532" i="4" s="1"/>
  <c r="AX532" i="4"/>
  <c r="AL533" i="4"/>
  <c r="AM533" i="4"/>
  <c r="AN533" i="4"/>
  <c r="AO533" i="4"/>
  <c r="AT533" i="4"/>
  <c r="AX533" i="4"/>
  <c r="AZ533" i="4" s="1"/>
  <c r="AY533" i="4"/>
  <c r="BA533" i="4"/>
  <c r="AL534" i="4"/>
  <c r="AM534" i="4"/>
  <c r="AN534" i="4"/>
  <c r="AO534" i="4"/>
  <c r="AT534" i="4"/>
  <c r="AU534" i="4" s="1"/>
  <c r="AX534" i="4"/>
  <c r="AL535" i="4"/>
  <c r="AM535" i="4"/>
  <c r="AN535" i="4"/>
  <c r="AO535" i="4"/>
  <c r="AT535" i="4"/>
  <c r="AX535" i="4"/>
  <c r="AZ535" i="4" s="1"/>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c r="AX538" i="4"/>
  <c r="AY538" i="4" s="1"/>
  <c r="AZ538" i="4"/>
  <c r="BA538" i="4"/>
  <c r="AL539" i="4"/>
  <c r="AM539" i="4"/>
  <c r="AN539" i="4"/>
  <c r="AO539" i="4"/>
  <c r="AT539" i="4"/>
  <c r="AU539" i="4" s="1"/>
  <c r="AV539" i="4"/>
  <c r="AX539" i="4"/>
  <c r="AY539" i="4" s="1"/>
  <c r="BA539" i="4"/>
  <c r="AL540" i="4"/>
  <c r="AM540" i="4"/>
  <c r="AN540" i="4"/>
  <c r="AO540" i="4"/>
  <c r="AT540" i="4"/>
  <c r="AU540" i="4" s="1"/>
  <c r="AX540" i="4"/>
  <c r="AY540" i="4" s="1"/>
  <c r="AZ540" i="4"/>
  <c r="AL541" i="4"/>
  <c r="AM541" i="4"/>
  <c r="AN541" i="4"/>
  <c r="AO541" i="4"/>
  <c r="AT541" i="4"/>
  <c r="AU541" i="4" s="1"/>
  <c r="AX541" i="4"/>
  <c r="AL542" i="4"/>
  <c r="AM542" i="4"/>
  <c r="AN542" i="4"/>
  <c r="AO542" i="4"/>
  <c r="AT542" i="4"/>
  <c r="AV542" i="4" s="1"/>
  <c r="AU542" i="4"/>
  <c r="AX542" i="4"/>
  <c r="AY542" i="4" s="1"/>
  <c r="BA542" i="4"/>
  <c r="AL543" i="4"/>
  <c r="AM543" i="4"/>
  <c r="AN543" i="4"/>
  <c r="AO543" i="4"/>
  <c r="AT543" i="4"/>
  <c r="AW543" i="4" s="1"/>
  <c r="AV543" i="4"/>
  <c r="AX543" i="4"/>
  <c r="AY543" i="4" s="1"/>
  <c r="AZ543" i="4"/>
  <c r="BA543" i="4"/>
  <c r="AL544" i="4"/>
  <c r="AM544" i="4"/>
  <c r="AN544" i="4"/>
  <c r="AO544" i="4"/>
  <c r="AT544" i="4"/>
  <c r="AV544" i="4" s="1"/>
  <c r="AU544" i="4"/>
  <c r="AW544" i="4"/>
  <c r="AX544" i="4"/>
  <c r="AY544" i="4" s="1"/>
  <c r="AZ544" i="4"/>
  <c r="AL545" i="4"/>
  <c r="AM545" i="4"/>
  <c r="AN545" i="4"/>
  <c r="AO545" i="4"/>
  <c r="AT545" i="4"/>
  <c r="AV545" i="4"/>
  <c r="AX545" i="4"/>
  <c r="AL546" i="4"/>
  <c r="AM546" i="4"/>
  <c r="AN546" i="4"/>
  <c r="AO546" i="4"/>
  <c r="AT546" i="4"/>
  <c r="AV546" i="4" s="1"/>
  <c r="AU546" i="4"/>
  <c r="AX546" i="4"/>
  <c r="AY546" i="4" s="1"/>
  <c r="AL547" i="4"/>
  <c r="AM547" i="4"/>
  <c r="AN547" i="4"/>
  <c r="AO547" i="4"/>
  <c r="AT547" i="4"/>
  <c r="AU547" i="4" s="1"/>
  <c r="AX547" i="4"/>
  <c r="AY547" i="4" s="1"/>
  <c r="AL548" i="4"/>
  <c r="AM548" i="4"/>
  <c r="AN548" i="4"/>
  <c r="AO548" i="4"/>
  <c r="AT548" i="4"/>
  <c r="AV548" i="4" s="1"/>
  <c r="AX548" i="4"/>
  <c r="AY548" i="4" s="1"/>
  <c r="AZ548" i="4"/>
  <c r="BA548" i="4"/>
  <c r="AL549" i="4"/>
  <c r="AM549" i="4"/>
  <c r="AN549" i="4"/>
  <c r="AO549" i="4"/>
  <c r="AT549" i="4"/>
  <c r="AX549" i="4"/>
  <c r="AY549" i="4" s="1"/>
  <c r="BA549" i="4"/>
  <c r="AL550" i="4"/>
  <c r="AM550" i="4"/>
  <c r="AN550" i="4"/>
  <c r="AO550" i="4"/>
  <c r="AT550" i="4"/>
  <c r="AV550" i="4" s="1"/>
  <c r="AW550" i="4"/>
  <c r="AX550" i="4"/>
  <c r="AL551" i="4"/>
  <c r="AM551" i="4"/>
  <c r="AN551" i="4"/>
  <c r="AO551" i="4"/>
  <c r="AT551" i="4"/>
  <c r="AW551" i="4" s="1"/>
  <c r="AU551" i="4"/>
  <c r="AX551" i="4"/>
  <c r="AY551" i="4" s="1"/>
  <c r="BA551" i="4"/>
  <c r="AL552" i="4"/>
  <c r="AM552" i="4"/>
  <c r="AN552" i="4"/>
  <c r="AO552" i="4"/>
  <c r="AT552" i="4"/>
  <c r="AX552" i="4"/>
  <c r="AY552" i="4" s="1"/>
  <c r="AL553" i="4"/>
  <c r="AM553" i="4"/>
  <c r="AN553" i="4"/>
  <c r="AO553" i="4"/>
  <c r="AT553" i="4"/>
  <c r="AV553" i="4" s="1"/>
  <c r="AX553" i="4"/>
  <c r="AY553" i="4" s="1"/>
  <c r="BA553" i="4"/>
  <c r="AL554" i="4"/>
  <c r="AM554" i="4"/>
  <c r="AN554" i="4"/>
  <c r="AO554" i="4"/>
  <c r="AT554" i="4"/>
  <c r="AU554" i="4" s="1"/>
  <c r="AX554" i="4"/>
  <c r="AL555" i="4"/>
  <c r="AM555" i="4"/>
  <c r="AN555" i="4"/>
  <c r="AO555" i="4"/>
  <c r="AT555" i="4"/>
  <c r="AV555" i="4"/>
  <c r="AX555" i="4"/>
  <c r="AY555" i="4" s="1"/>
  <c r="AZ555" i="4"/>
  <c r="BA555" i="4"/>
  <c r="AL556" i="4"/>
  <c r="AM556" i="4"/>
  <c r="AN556" i="4"/>
  <c r="AO556" i="4"/>
  <c r="AT556" i="4"/>
  <c r="AX556" i="4"/>
  <c r="AY556" i="4" s="1"/>
  <c r="AL557" i="4"/>
  <c r="AM557" i="4"/>
  <c r="AN557" i="4"/>
  <c r="AO557" i="4"/>
  <c r="AT557" i="4"/>
  <c r="AW557" i="4" s="1"/>
  <c r="AX557" i="4"/>
  <c r="AY557" i="4" s="1"/>
  <c r="AL558" i="4"/>
  <c r="AM558" i="4"/>
  <c r="AN558" i="4"/>
  <c r="AO558" i="4"/>
  <c r="AT558" i="4"/>
  <c r="AV558" i="4" s="1"/>
  <c r="AX558" i="4"/>
  <c r="AY558" i="4" s="1"/>
  <c r="AZ558" i="4"/>
  <c r="BA558" i="4"/>
  <c r="AL559" i="4"/>
  <c r="AM559" i="4"/>
  <c r="AN559" i="4"/>
  <c r="AO559" i="4"/>
  <c r="AT559" i="4"/>
  <c r="AU559" i="4"/>
  <c r="AX559" i="4"/>
  <c r="AY559" i="4" s="1"/>
  <c r="AZ559" i="4"/>
  <c r="AL560" i="4"/>
  <c r="AM560" i="4"/>
  <c r="AN560" i="4"/>
  <c r="AO560" i="4"/>
  <c r="AT560" i="4"/>
  <c r="AW560" i="4" s="1"/>
  <c r="AU560" i="4"/>
  <c r="AV560" i="4"/>
  <c r="AX560" i="4"/>
  <c r="AY560" i="4" s="1"/>
  <c r="BA560" i="4"/>
  <c r="AL561" i="4"/>
  <c r="AM561" i="4"/>
  <c r="AN561" i="4"/>
  <c r="AO561" i="4"/>
  <c r="AT561" i="4"/>
  <c r="AV561" i="4" s="1"/>
  <c r="AX561" i="4"/>
  <c r="AY561" i="4" s="1"/>
  <c r="AL562" i="4"/>
  <c r="AM562" i="4"/>
  <c r="AN562" i="4"/>
  <c r="AO562" i="4"/>
  <c r="AT562" i="4"/>
  <c r="AV562" i="4" s="1"/>
  <c r="AW562" i="4"/>
  <c r="AX562" i="4"/>
  <c r="AY562" i="4" s="1"/>
  <c r="AZ562" i="4"/>
  <c r="BA562" i="4"/>
  <c r="AL563" i="4"/>
  <c r="AM563" i="4"/>
  <c r="AN563" i="4"/>
  <c r="AO563" i="4"/>
  <c r="AT563" i="4"/>
  <c r="AU563" i="4" s="1"/>
  <c r="AV563" i="4"/>
  <c r="AW563" i="4"/>
  <c r="AX563" i="4"/>
  <c r="AY563" i="4" s="1"/>
  <c r="AZ563" i="4"/>
  <c r="AL564" i="4"/>
  <c r="AM564" i="4"/>
  <c r="AN564" i="4"/>
  <c r="AO564" i="4"/>
  <c r="AT564" i="4"/>
  <c r="AV564" i="4" s="1"/>
  <c r="AX564" i="4"/>
  <c r="AL565" i="4"/>
  <c r="AM565" i="4"/>
  <c r="AN565" i="4"/>
  <c r="AO565" i="4"/>
  <c r="AT565" i="4"/>
  <c r="AU565" i="4" s="1"/>
  <c r="AV565" i="4"/>
  <c r="AX565" i="4"/>
  <c r="AY565" i="4" s="1"/>
  <c r="AZ565" i="4"/>
  <c r="AL566" i="4"/>
  <c r="AM566" i="4"/>
  <c r="AN566" i="4"/>
  <c r="AO566" i="4"/>
  <c r="AT566" i="4"/>
  <c r="AX566" i="4"/>
  <c r="AY566" i="4" s="1"/>
  <c r="AL567" i="4"/>
  <c r="AM567" i="4"/>
  <c r="AN567" i="4"/>
  <c r="AO567" i="4"/>
  <c r="AT567" i="4"/>
  <c r="AW567" i="4" s="1"/>
  <c r="AV567" i="4"/>
  <c r="AX567" i="4"/>
  <c r="AY567" i="4" s="1"/>
  <c r="AZ567" i="4"/>
  <c r="BA567" i="4"/>
  <c r="AL568" i="4"/>
  <c r="AM568" i="4"/>
  <c r="AN568" i="4"/>
  <c r="AO568" i="4"/>
  <c r="AT568" i="4"/>
  <c r="AU568" i="4"/>
  <c r="AV568" i="4"/>
  <c r="AW568" i="4"/>
  <c r="AX568" i="4"/>
  <c r="AL569" i="4"/>
  <c r="AM569" i="4"/>
  <c r="AN569" i="4"/>
  <c r="AO569" i="4"/>
  <c r="AT569" i="4"/>
  <c r="AV569" i="4"/>
  <c r="AX569" i="4"/>
  <c r="AY569" i="4" s="1"/>
  <c r="BA569" i="4"/>
  <c r="AL570" i="4"/>
  <c r="AM570" i="4"/>
  <c r="AN570" i="4"/>
  <c r="AO570" i="4"/>
  <c r="AT570" i="4"/>
  <c r="AU570" i="4" s="1"/>
  <c r="AX570" i="4"/>
  <c r="AY570" i="4" s="1"/>
  <c r="BA570" i="4"/>
  <c r="AL571" i="4"/>
  <c r="AM571" i="4"/>
  <c r="AN571" i="4"/>
  <c r="AO571" i="4"/>
  <c r="AT571" i="4"/>
  <c r="AU571" i="4" s="1"/>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BA573" i="4"/>
  <c r="AL574" i="4"/>
  <c r="AM574" i="4"/>
  <c r="AN574" i="4"/>
  <c r="AO574" i="4"/>
  <c r="AT574" i="4"/>
  <c r="AV574" i="4" s="1"/>
  <c r="AU574" i="4"/>
  <c r="AW574" i="4"/>
  <c r="AX574" i="4"/>
  <c r="AL575" i="4"/>
  <c r="AM575" i="4"/>
  <c r="AN575" i="4"/>
  <c r="AO575" i="4"/>
  <c r="AT575" i="4"/>
  <c r="AU575" i="4"/>
  <c r="AX575" i="4"/>
  <c r="AY575" i="4" s="1"/>
  <c r="BA575" i="4"/>
  <c r="AL576" i="4"/>
  <c r="AM576" i="4"/>
  <c r="AN576" i="4"/>
  <c r="AO576" i="4"/>
  <c r="AT576" i="4"/>
  <c r="AW576" i="4" s="1"/>
  <c r="AV576" i="4"/>
  <c r="AX576" i="4"/>
  <c r="AY576" i="4" s="1"/>
  <c r="AZ576" i="4"/>
  <c r="BA576" i="4"/>
  <c r="AL577" i="4"/>
  <c r="AM577" i="4"/>
  <c r="AN577" i="4"/>
  <c r="AO577" i="4"/>
  <c r="AT577" i="4"/>
  <c r="AV577" i="4" s="1"/>
  <c r="AX577" i="4"/>
  <c r="AY577" i="4" s="1"/>
  <c r="BA577" i="4"/>
  <c r="AL578" i="4"/>
  <c r="AM578" i="4"/>
  <c r="AN578" i="4"/>
  <c r="AO578" i="4"/>
  <c r="AT578" i="4"/>
  <c r="AU578" i="4"/>
  <c r="AV578" i="4"/>
  <c r="AW578" i="4"/>
  <c r="AX578" i="4"/>
  <c r="AY578" i="4" s="1"/>
  <c r="AZ578" i="4"/>
  <c r="AL579" i="4"/>
  <c r="AM579" i="4"/>
  <c r="AN579" i="4"/>
  <c r="AO579" i="4"/>
  <c r="AT579" i="4"/>
  <c r="AX579" i="4"/>
  <c r="AY579" i="4" s="1"/>
  <c r="AZ579" i="4"/>
  <c r="BA579" i="4"/>
  <c r="AL580" i="4"/>
  <c r="AM580" i="4"/>
  <c r="AN580" i="4"/>
  <c r="AO580" i="4"/>
  <c r="AT580" i="4"/>
  <c r="AV580" i="4" s="1"/>
  <c r="AU580" i="4"/>
  <c r="AX580" i="4"/>
  <c r="AY580" i="4" s="1"/>
  <c r="AL581" i="4"/>
  <c r="AM581" i="4"/>
  <c r="AN581" i="4"/>
  <c r="AO581" i="4"/>
  <c r="AT581" i="4"/>
  <c r="AX581" i="4"/>
  <c r="AY581" i="4" s="1"/>
  <c r="AZ581" i="4"/>
  <c r="BA581" i="4"/>
  <c r="AL582" i="4"/>
  <c r="AM582" i="4"/>
  <c r="AN582" i="4"/>
  <c r="AO582" i="4"/>
  <c r="AT582" i="4"/>
  <c r="AV582" i="4" s="1"/>
  <c r="AU582" i="4"/>
  <c r="AX582" i="4"/>
  <c r="AY582" i="4" s="1"/>
  <c r="BA582" i="4"/>
  <c r="AL583" i="4"/>
  <c r="AM583" i="4"/>
  <c r="AN583" i="4"/>
  <c r="AO583" i="4"/>
  <c r="AT583" i="4"/>
  <c r="AW583" i="4" s="1"/>
  <c r="AU583" i="4"/>
  <c r="AX583" i="4"/>
  <c r="AZ583" i="4"/>
  <c r="AL584" i="4"/>
  <c r="AM584" i="4"/>
  <c r="AN584" i="4"/>
  <c r="AO584" i="4"/>
  <c r="AT584" i="4"/>
  <c r="AU584" i="4" s="1"/>
  <c r="AV584" i="4"/>
  <c r="AX584" i="4"/>
  <c r="AY584" i="4" s="1"/>
  <c r="AZ584" i="4"/>
  <c r="BA584" i="4"/>
  <c r="AL585" i="4"/>
  <c r="AM585" i="4"/>
  <c r="AN585" i="4"/>
  <c r="AO585" i="4"/>
  <c r="AT585" i="4"/>
  <c r="AV585" i="4"/>
  <c r="AX585" i="4"/>
  <c r="AY585" i="4" s="1"/>
  <c r="AZ585" i="4"/>
  <c r="AL586" i="4"/>
  <c r="AM586" i="4"/>
  <c r="AN586" i="4"/>
  <c r="AO586" i="4"/>
  <c r="AT586" i="4"/>
  <c r="AU586" i="4"/>
  <c r="AV586" i="4"/>
  <c r="AW586" i="4"/>
  <c r="AX586" i="4"/>
  <c r="AY586" i="4" s="1"/>
  <c r="AZ586" i="4"/>
  <c r="AL587" i="4"/>
  <c r="AM587" i="4"/>
  <c r="AN587" i="4"/>
  <c r="AO587" i="4"/>
  <c r="AT587" i="4"/>
  <c r="AV587" i="4" s="1"/>
  <c r="AX587" i="4"/>
  <c r="AY587" i="4" s="1"/>
  <c r="BA587" i="4"/>
  <c r="AL588" i="4"/>
  <c r="AM588" i="4"/>
  <c r="AN588" i="4"/>
  <c r="AO588" i="4"/>
  <c r="AT588" i="4"/>
  <c r="AV588" i="4" s="1"/>
  <c r="AU588" i="4"/>
  <c r="AW588" i="4"/>
  <c r="AX588" i="4"/>
  <c r="AL589" i="4"/>
  <c r="AM589" i="4"/>
  <c r="AN589" i="4"/>
  <c r="AO589" i="4"/>
  <c r="AT589" i="4"/>
  <c r="AW589" i="4" s="1"/>
  <c r="AU589" i="4"/>
  <c r="AX589" i="4"/>
  <c r="AY589" i="4" s="1"/>
  <c r="BA589" i="4"/>
  <c r="AL590" i="4"/>
  <c r="AM590" i="4"/>
  <c r="AN590" i="4"/>
  <c r="AO590" i="4"/>
  <c r="AT590" i="4"/>
  <c r="AX590" i="4"/>
  <c r="AY590" i="4" s="1"/>
  <c r="AZ590" i="4"/>
  <c r="AL591" i="4"/>
  <c r="AM591" i="4"/>
  <c r="AN591" i="4"/>
  <c r="AO591" i="4"/>
  <c r="AT591" i="4"/>
  <c r="AU591" i="4"/>
  <c r="AX591" i="4"/>
  <c r="AY591" i="4" s="1"/>
  <c r="AZ591" i="4"/>
  <c r="BA591" i="4"/>
  <c r="AL592" i="4"/>
  <c r="AM592" i="4"/>
  <c r="AN592" i="4"/>
  <c r="AO592" i="4"/>
  <c r="AT592" i="4"/>
  <c r="AV592" i="4" s="1"/>
  <c r="AU592" i="4"/>
  <c r="AW592" i="4"/>
  <c r="AX592" i="4"/>
  <c r="AY592" i="4" s="1"/>
  <c r="AZ592" i="4"/>
  <c r="AL593" i="4"/>
  <c r="AM593" i="4"/>
  <c r="AN593" i="4"/>
  <c r="AO593" i="4"/>
  <c r="AT593" i="4"/>
  <c r="AV593" i="4" s="1"/>
  <c r="AX593" i="4"/>
  <c r="AL594" i="4"/>
  <c r="AM594" i="4"/>
  <c r="AN594" i="4"/>
  <c r="AO594" i="4"/>
  <c r="AT594" i="4"/>
  <c r="AV594" i="4" s="1"/>
  <c r="AU594" i="4"/>
  <c r="AX594" i="4"/>
  <c r="AY594" i="4" s="1"/>
  <c r="AZ594" i="4"/>
  <c r="BA594" i="4"/>
  <c r="AL595" i="4"/>
  <c r="AM595" i="4"/>
  <c r="AN595" i="4"/>
  <c r="AO595" i="4"/>
  <c r="AT595" i="4"/>
  <c r="AU595" i="4" s="1"/>
  <c r="AV595" i="4"/>
  <c r="AX595" i="4"/>
  <c r="AY595" i="4" s="1"/>
  <c r="AL596" i="4"/>
  <c r="AM596" i="4"/>
  <c r="AN596" i="4"/>
  <c r="AO596" i="4"/>
  <c r="AT596" i="4"/>
  <c r="AV596" i="4" s="1"/>
  <c r="AX596" i="4"/>
  <c r="AY596" i="4" s="1"/>
  <c r="AZ596" i="4"/>
  <c r="BA596" i="4"/>
  <c r="AL597" i="4"/>
  <c r="AM597" i="4"/>
  <c r="AN597" i="4"/>
  <c r="AO597" i="4"/>
  <c r="AT597" i="4"/>
  <c r="AU597" i="4" s="1"/>
  <c r="AX597" i="4"/>
  <c r="AY597" i="4" s="1"/>
  <c r="AZ597" i="4"/>
  <c r="AL598" i="4"/>
  <c r="AM598" i="4"/>
  <c r="AN598" i="4"/>
  <c r="AO598" i="4"/>
  <c r="AT598" i="4"/>
  <c r="AV598" i="4" s="1"/>
  <c r="AW598" i="4"/>
  <c r="AX598" i="4"/>
  <c r="AY598" i="4" s="1"/>
  <c r="AZ598" i="4"/>
  <c r="AL599" i="4"/>
  <c r="AM599" i="4"/>
  <c r="AN599" i="4"/>
  <c r="AO599" i="4"/>
  <c r="AT599" i="4"/>
  <c r="AX599" i="4"/>
  <c r="AY599" i="4" s="1"/>
  <c r="AL600" i="4"/>
  <c r="AM600" i="4"/>
  <c r="AN600" i="4"/>
  <c r="AO600" i="4"/>
  <c r="AT600" i="4"/>
  <c r="AU600" i="4" s="1"/>
  <c r="AV600" i="4"/>
  <c r="AX600" i="4"/>
  <c r="AY600" i="4" s="1"/>
  <c r="BA600" i="4"/>
  <c r="AL601" i="4"/>
  <c r="AM601" i="4"/>
  <c r="AN601" i="4"/>
  <c r="AO601" i="4"/>
  <c r="AT601" i="4"/>
  <c r="AV601" i="4"/>
  <c r="AX601" i="4"/>
  <c r="AL602" i="4"/>
  <c r="AM602" i="4"/>
  <c r="AN602" i="4"/>
  <c r="AO602" i="4"/>
  <c r="AT602" i="4"/>
  <c r="AU602" i="4" s="1"/>
  <c r="AX602" i="4"/>
  <c r="AL603" i="4"/>
  <c r="AM603" i="4"/>
  <c r="AN603" i="4"/>
  <c r="AO603" i="4"/>
  <c r="AT603" i="4"/>
  <c r="AV603" i="4"/>
  <c r="AX603" i="4"/>
  <c r="AY603" i="4" s="1"/>
  <c r="BA603" i="4"/>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X606" i="4"/>
  <c r="AY606" i="4" s="1"/>
  <c r="BA606" i="4"/>
  <c r="AL607" i="4"/>
  <c r="AM607" i="4"/>
  <c r="AN607" i="4"/>
  <c r="AO607" i="4"/>
  <c r="AT607" i="4"/>
  <c r="AW607" i="4" s="1"/>
  <c r="AU607" i="4"/>
  <c r="AV607" i="4"/>
  <c r="AX607" i="4"/>
  <c r="AL608" i="4"/>
  <c r="AM608" i="4"/>
  <c r="AN608" i="4"/>
  <c r="AO608" i="4"/>
  <c r="AT608" i="4"/>
  <c r="AX608" i="4"/>
  <c r="AY608" i="4" s="1"/>
  <c r="AZ608" i="4"/>
  <c r="AL609" i="4"/>
  <c r="AM609" i="4"/>
  <c r="AN609" i="4"/>
  <c r="AO609" i="4"/>
  <c r="AT609" i="4"/>
  <c r="AV609" i="4"/>
  <c r="AX609" i="4"/>
  <c r="AY609" i="4" s="1"/>
  <c r="AZ609" i="4"/>
  <c r="BA609" i="4"/>
  <c r="AL610" i="4"/>
  <c r="AM610" i="4"/>
  <c r="AN610" i="4"/>
  <c r="AO610" i="4"/>
  <c r="AT610" i="4"/>
  <c r="AV610" i="4" s="1"/>
  <c r="AU610" i="4"/>
  <c r="AW610" i="4"/>
  <c r="AX610" i="4"/>
  <c r="AY610" i="4" s="1"/>
  <c r="AZ610" i="4"/>
  <c r="AL611" i="4"/>
  <c r="AM611" i="4"/>
  <c r="AN611" i="4"/>
  <c r="AO611" i="4"/>
  <c r="AT611" i="4"/>
  <c r="AU611" i="4" s="1"/>
  <c r="AV611" i="4"/>
  <c r="AX611" i="4"/>
  <c r="AL612" i="4"/>
  <c r="AM612" i="4"/>
  <c r="AN612" i="4"/>
  <c r="AO612" i="4"/>
  <c r="AT612" i="4"/>
  <c r="AV612" i="4" s="1"/>
  <c r="AU612" i="4"/>
  <c r="AX612" i="4"/>
  <c r="AY612" i="4" s="1"/>
  <c r="AZ612" i="4"/>
  <c r="BA612" i="4"/>
  <c r="AL613" i="4"/>
  <c r="AM613" i="4"/>
  <c r="AN613" i="4"/>
  <c r="AO613" i="4"/>
  <c r="AT613" i="4"/>
  <c r="AV613" i="4"/>
  <c r="AX613" i="4"/>
  <c r="AY613" i="4" s="1"/>
  <c r="AZ613" i="4"/>
  <c r="AL614" i="4"/>
  <c r="AM614" i="4"/>
  <c r="AN614" i="4"/>
  <c r="AO614" i="4"/>
  <c r="AT614" i="4"/>
  <c r="AV614" i="4" s="1"/>
  <c r="AU614" i="4"/>
  <c r="AW614" i="4"/>
  <c r="AX614" i="4"/>
  <c r="AY614" i="4" s="1"/>
  <c r="AZ614" i="4"/>
  <c r="BA614" i="4"/>
  <c r="AL615" i="4"/>
  <c r="AM615" i="4"/>
  <c r="AN615" i="4"/>
  <c r="AO615" i="4"/>
  <c r="AT615" i="4"/>
  <c r="AX615" i="4"/>
  <c r="AY615" i="4" s="1"/>
  <c r="BA615" i="4"/>
  <c r="AL616" i="4"/>
  <c r="AM616" i="4"/>
  <c r="AN616" i="4"/>
  <c r="AO616" i="4"/>
  <c r="AT616" i="4"/>
  <c r="AU616" i="4"/>
  <c r="AV616" i="4"/>
  <c r="AW616" i="4"/>
  <c r="AX616" i="4"/>
  <c r="AY616" i="4" s="1"/>
  <c r="AZ616" i="4"/>
  <c r="AL617" i="4"/>
  <c r="AM617" i="4"/>
  <c r="AN617" i="4"/>
  <c r="AO617" i="4"/>
  <c r="AT617" i="4"/>
  <c r="AV617" i="4" s="1"/>
  <c r="AX617" i="4"/>
  <c r="AY617" i="4" s="1"/>
  <c r="AZ617" i="4"/>
  <c r="BA617" i="4"/>
  <c r="AL618" i="4"/>
  <c r="AM618" i="4"/>
  <c r="AN618" i="4"/>
  <c r="AO618" i="4"/>
  <c r="AT618" i="4"/>
  <c r="AV618" i="4" s="1"/>
  <c r="AU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c r="AL623" i="4"/>
  <c r="AM623" i="4"/>
  <c r="AN623" i="4"/>
  <c r="AO623" i="4"/>
  <c r="AT623" i="4"/>
  <c r="AU623" i="4" s="1"/>
  <c r="AV623" i="4"/>
  <c r="AX623" i="4"/>
  <c r="BA623" i="4"/>
  <c r="AL624" i="4"/>
  <c r="AM624" i="4"/>
  <c r="AN624" i="4"/>
  <c r="AO624" i="4"/>
  <c r="AT624" i="4"/>
  <c r="AX624" i="4"/>
  <c r="AL625" i="4"/>
  <c r="AM625" i="4"/>
  <c r="AN625" i="4"/>
  <c r="AO625" i="4"/>
  <c r="AT625" i="4"/>
  <c r="AV625" i="4"/>
  <c r="AX625" i="4"/>
  <c r="AL626" i="4"/>
  <c r="AM626" i="4"/>
  <c r="AN626" i="4"/>
  <c r="AO626" i="4"/>
  <c r="AT626" i="4"/>
  <c r="AX626" i="4"/>
  <c r="BA626" i="4" s="1"/>
  <c r="AL627" i="4"/>
  <c r="AM627" i="4"/>
  <c r="AN627" i="4"/>
  <c r="AO627" i="4"/>
  <c r="AT627" i="4"/>
  <c r="AU627" i="4" s="1"/>
  <c r="AV627" i="4"/>
  <c r="AW627" i="4"/>
  <c r="AX627" i="4"/>
  <c r="AL628" i="4"/>
  <c r="AM628" i="4"/>
  <c r="AN628" i="4"/>
  <c r="AO628" i="4"/>
  <c r="AT628" i="4"/>
  <c r="AX628" i="4"/>
  <c r="BA628" i="4" s="1"/>
  <c r="AL629" i="4"/>
  <c r="AM629" i="4"/>
  <c r="AN629" i="4"/>
  <c r="AO629" i="4"/>
  <c r="AT629" i="4"/>
  <c r="AV629" i="4"/>
  <c r="AX629" i="4"/>
  <c r="BA629" i="4" s="1"/>
  <c r="AL630" i="4"/>
  <c r="AM630" i="4"/>
  <c r="AN630" i="4"/>
  <c r="AO630" i="4"/>
  <c r="AT630" i="4"/>
  <c r="AV630" i="4" s="1"/>
  <c r="AX630" i="4"/>
  <c r="AY630" i="4" s="1"/>
  <c r="AZ630" i="4"/>
  <c r="AL631" i="4"/>
  <c r="AM631" i="4"/>
  <c r="AN631" i="4"/>
  <c r="AO631" i="4"/>
  <c r="AT631" i="4"/>
  <c r="AX631" i="4"/>
  <c r="AL632" i="4"/>
  <c r="AM632" i="4"/>
  <c r="AN632" i="4"/>
  <c r="AO632" i="4"/>
  <c r="AT632" i="4"/>
  <c r="AX632" i="4"/>
  <c r="AY632" i="4" s="1"/>
  <c r="AZ632" i="4"/>
  <c r="AL633" i="4"/>
  <c r="AM633" i="4"/>
  <c r="AN633" i="4"/>
  <c r="AO633" i="4"/>
  <c r="AT633" i="4"/>
  <c r="AW633" i="4" s="1"/>
  <c r="AX633" i="4"/>
  <c r="AL634" i="4"/>
  <c r="AM634" i="4"/>
  <c r="AN634" i="4"/>
  <c r="AO634" i="4"/>
  <c r="AT634" i="4"/>
  <c r="AV634" i="4"/>
  <c r="AX634" i="4"/>
  <c r="AL635" i="4"/>
  <c r="AM635" i="4"/>
  <c r="AN635" i="4"/>
  <c r="AO635" i="4"/>
  <c r="AT635" i="4"/>
  <c r="AW635" i="4" s="1"/>
  <c r="AX635" i="4"/>
  <c r="AY635" i="4" s="1"/>
  <c r="AZ635" i="4"/>
  <c r="AL636" i="4"/>
  <c r="AM636" i="4"/>
  <c r="AN636" i="4"/>
  <c r="AO636" i="4"/>
  <c r="AT636" i="4"/>
  <c r="AW636" i="4" s="1"/>
  <c r="AU636" i="4"/>
  <c r="AX636" i="4"/>
  <c r="BA636" i="4"/>
  <c r="AL637" i="4"/>
  <c r="AM637" i="4"/>
  <c r="AN637" i="4"/>
  <c r="AO637" i="4"/>
  <c r="AT637" i="4"/>
  <c r="AV637" i="4" s="1"/>
  <c r="AU637" i="4"/>
  <c r="AX637" i="4"/>
  <c r="BA637" i="4"/>
  <c r="AL638" i="4"/>
  <c r="AM638" i="4"/>
  <c r="AN638" i="4"/>
  <c r="AO638" i="4"/>
  <c r="AT638" i="4"/>
  <c r="AX638" i="4"/>
  <c r="AL639" i="4"/>
  <c r="AM639" i="4"/>
  <c r="AN639" i="4"/>
  <c r="AO639" i="4"/>
  <c r="AT639" i="4"/>
  <c r="AU639" i="4" s="1"/>
  <c r="AV639" i="4"/>
  <c r="AW639" i="4"/>
  <c r="AX639" i="4"/>
  <c r="AZ639" i="4"/>
  <c r="AL640" i="4"/>
  <c r="AM640" i="4"/>
  <c r="AN640" i="4"/>
  <c r="AO640" i="4"/>
  <c r="AT640" i="4"/>
  <c r="AV640" i="4" s="1"/>
  <c r="AX640" i="4"/>
  <c r="BA640" i="4" s="1"/>
  <c r="AL641" i="4"/>
  <c r="AM641" i="4"/>
  <c r="AN641" i="4"/>
  <c r="AO641" i="4"/>
  <c r="AT641" i="4"/>
  <c r="AX641" i="4"/>
  <c r="AL642" i="4"/>
  <c r="AM642" i="4"/>
  <c r="AN642" i="4"/>
  <c r="AO642" i="4"/>
  <c r="AT642" i="4"/>
  <c r="AV642" i="4" s="1"/>
  <c r="AX642" i="4"/>
  <c r="BA642" i="4" s="1"/>
  <c r="AL643" i="4"/>
  <c r="AM643" i="4"/>
  <c r="AN643" i="4"/>
  <c r="AO643" i="4"/>
  <c r="AT643" i="4"/>
  <c r="AX643" i="4"/>
  <c r="AL644" i="4"/>
  <c r="AM644" i="4"/>
  <c r="AN644" i="4"/>
  <c r="AO644" i="4"/>
  <c r="AT644" i="4"/>
  <c r="AW644" i="4" s="1"/>
  <c r="AU644" i="4"/>
  <c r="AX644" i="4"/>
  <c r="AL645" i="4"/>
  <c r="AM645" i="4"/>
  <c r="AN645" i="4"/>
  <c r="AO645" i="4"/>
  <c r="AT645" i="4"/>
  <c r="AV645" i="4" s="1"/>
  <c r="AU645" i="4"/>
  <c r="AX645" i="4"/>
  <c r="BA645" i="4"/>
  <c r="AL646" i="4"/>
  <c r="AM646" i="4"/>
  <c r="AN646" i="4"/>
  <c r="AO646" i="4"/>
  <c r="AT646" i="4"/>
  <c r="AU646" i="4" s="1"/>
  <c r="AV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s="1"/>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X652" i="4"/>
  <c r="BA652" i="4" s="1"/>
  <c r="AL653" i="4"/>
  <c r="AM653" i="4"/>
  <c r="AN653" i="4"/>
  <c r="AO653" i="4"/>
  <c r="AT653" i="4"/>
  <c r="AW653" i="4" s="1"/>
  <c r="AX653" i="4"/>
  <c r="BA653" i="4"/>
  <c r="AL654" i="4"/>
  <c r="AM654" i="4"/>
  <c r="AN654" i="4"/>
  <c r="AO654" i="4"/>
  <c r="AT654" i="4"/>
  <c r="AV654" i="4" s="1"/>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V661" i="4"/>
  <c r="AX661" i="4"/>
  <c r="BA661" i="4"/>
  <c r="AL662" i="4"/>
  <c r="AM662" i="4"/>
  <c r="AN662" i="4"/>
  <c r="AO662" i="4"/>
  <c r="AT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W666" i="4" s="1"/>
  <c r="AV666" i="4"/>
  <c r="AX666" i="4"/>
  <c r="AZ666" i="4" s="1"/>
  <c r="AL667" i="4"/>
  <c r="AM667" i="4"/>
  <c r="AN667" i="4"/>
  <c r="AO667" i="4"/>
  <c r="AT667" i="4"/>
  <c r="AX667" i="4"/>
  <c r="AZ667" i="4" s="1"/>
  <c r="AL668" i="4"/>
  <c r="AM668" i="4"/>
  <c r="AN668" i="4"/>
  <c r="AO668" i="4"/>
  <c r="AT668" i="4"/>
  <c r="AV668" i="4" s="1"/>
  <c r="AX668" i="4"/>
  <c r="AY668" i="4"/>
  <c r="AZ668" i="4"/>
  <c r="BA668" i="4"/>
  <c r="AL669" i="4"/>
  <c r="AM669" i="4"/>
  <c r="AN669" i="4"/>
  <c r="AO669" i="4"/>
  <c r="AT669" i="4"/>
  <c r="AU669" i="4" s="1"/>
  <c r="AX669" i="4"/>
  <c r="AY669" i="4"/>
  <c r="AZ669" i="4"/>
  <c r="BA669" i="4"/>
  <c r="AL670" i="4"/>
  <c r="AM670" i="4"/>
  <c r="AN670" i="4"/>
  <c r="AO670" i="4"/>
  <c r="AT670" i="4"/>
  <c r="AX670" i="4"/>
  <c r="AZ670" i="4"/>
  <c r="AL671" i="4"/>
  <c r="AM671" i="4"/>
  <c r="AN671" i="4"/>
  <c r="AO671" i="4"/>
  <c r="AT671" i="4"/>
  <c r="AV671" i="4" s="1"/>
  <c r="AU671" i="4"/>
  <c r="AW671" i="4"/>
  <c r="AX671" i="4"/>
  <c r="BA671" i="4" s="1"/>
  <c r="AL672" i="4"/>
  <c r="AM672" i="4"/>
  <c r="AN672" i="4"/>
  <c r="AO672" i="4"/>
  <c r="AT672" i="4"/>
  <c r="AV672" i="4" s="1"/>
  <c r="AU672" i="4"/>
  <c r="AX672" i="4"/>
  <c r="BA672" i="4" s="1"/>
  <c r="AL673" i="4"/>
  <c r="AM673" i="4"/>
  <c r="AN673" i="4"/>
  <c r="AO673" i="4"/>
  <c r="AT673" i="4"/>
  <c r="AU673" i="4"/>
  <c r="AX673" i="4"/>
  <c r="AY673" i="4"/>
  <c r="AZ673" i="4"/>
  <c r="BA673" i="4"/>
  <c r="AL674" i="4"/>
  <c r="AM674" i="4"/>
  <c r="AN674" i="4"/>
  <c r="AO674" i="4"/>
  <c r="AT674" i="4"/>
  <c r="AX674" i="4"/>
  <c r="AZ674" i="4" s="1"/>
  <c r="AY674" i="4"/>
  <c r="AL675" i="4"/>
  <c r="AM675" i="4"/>
  <c r="AN675" i="4"/>
  <c r="AO675" i="4"/>
  <c r="AT675" i="4"/>
  <c r="AW675" i="4"/>
  <c r="AX675" i="4"/>
  <c r="BA675" i="4" s="1"/>
  <c r="AZ675" i="4"/>
  <c r="AL676" i="4"/>
  <c r="AM676" i="4"/>
  <c r="AN676" i="4"/>
  <c r="AO676" i="4"/>
  <c r="AT676" i="4"/>
  <c r="AX676" i="4"/>
  <c r="AY676" i="4"/>
  <c r="AZ676" i="4"/>
  <c r="BA676" i="4"/>
  <c r="AL677" i="4"/>
  <c r="AM677" i="4"/>
  <c r="AN677" i="4"/>
  <c r="AO677" i="4"/>
  <c r="AT677" i="4"/>
  <c r="AU677" i="4" s="1"/>
  <c r="AX677" i="4"/>
  <c r="AY677" i="4"/>
  <c r="AZ677" i="4"/>
  <c r="BA677" i="4"/>
  <c r="AL678" i="4"/>
  <c r="AM678" i="4"/>
  <c r="AN678" i="4"/>
  <c r="AO678" i="4"/>
  <c r="AT678" i="4"/>
  <c r="AW678" i="4" s="1"/>
  <c r="AU678" i="4"/>
  <c r="AX678" i="4"/>
  <c r="AZ678" i="4" s="1"/>
  <c r="AY678" i="4"/>
  <c r="AL679" i="4"/>
  <c r="AM679" i="4"/>
  <c r="AN679" i="4"/>
  <c r="AO679" i="4"/>
  <c r="AT679" i="4"/>
  <c r="AW679" i="4" s="1"/>
  <c r="AU679" i="4"/>
  <c r="AX679" i="4"/>
  <c r="AY679" i="4"/>
  <c r="AZ679" i="4"/>
  <c r="BA679" i="4"/>
  <c r="AL680" i="4"/>
  <c r="AM680" i="4"/>
  <c r="AN680" i="4"/>
  <c r="AO680" i="4"/>
  <c r="AT680" i="4"/>
  <c r="AW680" i="4"/>
  <c r="AX680" i="4"/>
  <c r="BA680" i="4" s="1"/>
  <c r="AL681" i="4"/>
  <c r="AM681" i="4"/>
  <c r="AN681" i="4"/>
  <c r="AO681" i="4"/>
  <c r="AT681" i="4"/>
  <c r="AV681" i="4" s="1"/>
  <c r="AU681" i="4"/>
  <c r="AX681" i="4"/>
  <c r="BA681" i="4"/>
  <c r="AL682" i="4"/>
  <c r="AM682" i="4"/>
  <c r="AN682" i="4"/>
  <c r="AO682" i="4"/>
  <c r="AT682" i="4"/>
  <c r="AU682" i="4" s="1"/>
  <c r="AW682" i="4"/>
  <c r="AX682" i="4"/>
  <c r="AY682" i="4"/>
  <c r="AZ682" i="4"/>
  <c r="BA682" i="4"/>
  <c r="AL683" i="4"/>
  <c r="AM683" i="4"/>
  <c r="AN683" i="4"/>
  <c r="AO683" i="4"/>
  <c r="AT683" i="4"/>
  <c r="AV683" i="4" s="1"/>
  <c r="AU683" i="4"/>
  <c r="AX683" i="4"/>
  <c r="BA683" i="4" s="1"/>
  <c r="AY683" i="4"/>
  <c r="AZ683" i="4"/>
  <c r="AL684" i="4"/>
  <c r="AM684" i="4"/>
  <c r="AN684" i="4"/>
  <c r="AO684" i="4"/>
  <c r="AT684" i="4"/>
  <c r="AX684" i="4"/>
  <c r="BA684" i="4"/>
  <c r="AL685" i="4"/>
  <c r="AM685" i="4"/>
  <c r="AN685" i="4"/>
  <c r="AO685" i="4"/>
  <c r="AT685" i="4"/>
  <c r="AX685" i="4"/>
  <c r="BA685" i="4" s="1"/>
  <c r="AL686" i="4"/>
  <c r="AM686" i="4"/>
  <c r="AN686" i="4"/>
  <c r="AO686" i="4"/>
  <c r="AT686" i="4"/>
  <c r="AW686" i="4" s="1"/>
  <c r="AX686" i="4"/>
  <c r="BA686" i="4"/>
  <c r="AL687" i="4"/>
  <c r="AM687" i="4"/>
  <c r="AN687" i="4"/>
  <c r="AO687" i="4"/>
  <c r="AT687" i="4"/>
  <c r="AW687" i="4" s="1"/>
  <c r="AU687" i="4"/>
  <c r="AV687" i="4"/>
  <c r="AX687" i="4"/>
  <c r="AZ687" i="4" s="1"/>
  <c r="AL688" i="4"/>
  <c r="AM688" i="4"/>
  <c r="AN688" i="4"/>
  <c r="AO688" i="4"/>
  <c r="AT688" i="4"/>
  <c r="AU688" i="4" s="1"/>
  <c r="AX688" i="4"/>
  <c r="AY688" i="4" s="1"/>
  <c r="AZ688" i="4"/>
  <c r="AL689" i="4"/>
  <c r="AM689" i="4"/>
  <c r="AN689" i="4"/>
  <c r="AO689" i="4"/>
  <c r="AT689" i="4"/>
  <c r="AV689" i="4" s="1"/>
  <c r="AU689" i="4"/>
  <c r="AW689" i="4"/>
  <c r="AX689" i="4"/>
  <c r="BA689" i="4" s="1"/>
  <c r="AY689" i="4"/>
  <c r="AZ689" i="4"/>
  <c r="AL690" i="4"/>
  <c r="AM690" i="4"/>
  <c r="AN690" i="4"/>
  <c r="AO690" i="4"/>
  <c r="AT690" i="4"/>
  <c r="AX690" i="4"/>
  <c r="BA690" i="4" s="1"/>
  <c r="AL691" i="4"/>
  <c r="AM691" i="4"/>
  <c r="AN691" i="4"/>
  <c r="AO691" i="4"/>
  <c r="AT691" i="4"/>
  <c r="AV691" i="4" s="1"/>
  <c r="AU691" i="4"/>
  <c r="AX691" i="4"/>
  <c r="AY691" i="4" s="1"/>
  <c r="AZ691" i="4"/>
  <c r="AL692" i="4"/>
  <c r="AM692" i="4"/>
  <c r="AN692" i="4"/>
  <c r="AO692" i="4"/>
  <c r="AT692" i="4"/>
  <c r="AX692" i="4"/>
  <c r="BA692" i="4"/>
  <c r="AL693" i="4"/>
  <c r="AM693" i="4"/>
  <c r="AN693" i="4"/>
  <c r="AO693" i="4"/>
  <c r="AT693" i="4"/>
  <c r="AU693" i="4" s="1"/>
  <c r="AX693" i="4"/>
  <c r="AZ693" i="4"/>
  <c r="AL694" i="4"/>
  <c r="AM694" i="4"/>
  <c r="AN694" i="4"/>
  <c r="AO694" i="4"/>
  <c r="AT694" i="4"/>
  <c r="AW694" i="4" s="1"/>
  <c r="AU694" i="4"/>
  <c r="AV694" i="4"/>
  <c r="AX694" i="4"/>
  <c r="BA694" i="4" s="1"/>
  <c r="AY694" i="4"/>
  <c r="AL695" i="4"/>
  <c r="AM695" i="4"/>
  <c r="AN695" i="4"/>
  <c r="AO695" i="4"/>
  <c r="AT695" i="4"/>
  <c r="AX695" i="4"/>
  <c r="BA695" i="4"/>
  <c r="AL696" i="4"/>
  <c r="AM696" i="4"/>
  <c r="AN696" i="4"/>
  <c r="AO696" i="4"/>
  <c r="AT696" i="4"/>
  <c r="AU696" i="4"/>
  <c r="AX696" i="4"/>
  <c r="AZ696" i="4"/>
  <c r="AL697" i="4"/>
  <c r="AM697" i="4"/>
  <c r="AN697" i="4"/>
  <c r="AO697" i="4"/>
  <c r="AT697" i="4"/>
  <c r="AU697" i="4"/>
  <c r="AV697" i="4"/>
  <c r="AW697" i="4"/>
  <c r="AX697" i="4"/>
  <c r="AL698" i="4"/>
  <c r="AM698" i="4"/>
  <c r="AN698" i="4"/>
  <c r="AO698" i="4"/>
  <c r="AT698" i="4"/>
  <c r="AX698" i="4"/>
  <c r="AY698" i="4"/>
  <c r="AZ698" i="4"/>
  <c r="BA698" i="4"/>
  <c r="AL699" i="4"/>
  <c r="AM699" i="4"/>
  <c r="AN699" i="4"/>
  <c r="AO699" i="4"/>
  <c r="AT699" i="4"/>
  <c r="AV699" i="4" s="1"/>
  <c r="AX699" i="4"/>
  <c r="AL700" i="4"/>
  <c r="AM700" i="4"/>
  <c r="AN700" i="4"/>
  <c r="AO700" i="4"/>
  <c r="AT700" i="4"/>
  <c r="AX700" i="4"/>
  <c r="AY700" i="4"/>
  <c r="AZ700" i="4"/>
  <c r="BA700" i="4"/>
  <c r="AL701" i="4"/>
  <c r="AM701" i="4"/>
  <c r="AN701" i="4"/>
  <c r="AO701" i="4"/>
  <c r="AT701" i="4"/>
  <c r="AU701" i="4"/>
  <c r="AX701" i="4"/>
  <c r="AZ701" i="4" s="1"/>
  <c r="AY701" i="4"/>
  <c r="AL702" i="4"/>
  <c r="AM702" i="4"/>
  <c r="AN702" i="4"/>
  <c r="AO702" i="4"/>
  <c r="AT702" i="4"/>
  <c r="AU702" i="4" s="1"/>
  <c r="AX702" i="4"/>
  <c r="BA702" i="4" s="1"/>
  <c r="AL703" i="4"/>
  <c r="AM703" i="4"/>
  <c r="AN703" i="4"/>
  <c r="AO703" i="4"/>
  <c r="AT703" i="4"/>
  <c r="AU703" i="4" s="1"/>
  <c r="AX703" i="4"/>
  <c r="AL704" i="4"/>
  <c r="AM704" i="4"/>
  <c r="AN704" i="4"/>
  <c r="AO704" i="4"/>
  <c r="AT704" i="4"/>
  <c r="AV704" i="4" s="1"/>
  <c r="AU704" i="4"/>
  <c r="AW704" i="4"/>
  <c r="AX704" i="4"/>
  <c r="AZ704" i="4" s="1"/>
  <c r="AY704" i="4"/>
  <c r="AL705" i="4"/>
  <c r="AM705" i="4"/>
  <c r="AN705" i="4"/>
  <c r="AO705" i="4"/>
  <c r="AT705" i="4"/>
  <c r="AW705" i="4" s="1"/>
  <c r="AU705" i="4"/>
  <c r="AX705" i="4"/>
  <c r="AZ705" i="4" s="1"/>
  <c r="AY705" i="4"/>
  <c r="BA705" i="4"/>
  <c r="AL706" i="4"/>
  <c r="AM706" i="4"/>
  <c r="AN706" i="4"/>
  <c r="AO706" i="4"/>
  <c r="AT706" i="4"/>
  <c r="AX706" i="4"/>
  <c r="AY706" i="4"/>
  <c r="AZ706" i="4"/>
  <c r="BA706" i="4"/>
  <c r="AL707" i="4"/>
  <c r="AM707" i="4"/>
  <c r="AN707" i="4"/>
  <c r="AO707" i="4"/>
  <c r="AT707" i="4"/>
  <c r="AV707" i="4" s="1"/>
  <c r="AU707" i="4"/>
  <c r="AX707" i="4"/>
  <c r="AZ707" i="4" s="1"/>
  <c r="AY707" i="4"/>
  <c r="AL708" i="4"/>
  <c r="AM708" i="4"/>
  <c r="AN708" i="4"/>
  <c r="AO708" i="4"/>
  <c r="AT708" i="4"/>
  <c r="AX708" i="4"/>
  <c r="AY708" i="4" s="1"/>
  <c r="AL709" i="4"/>
  <c r="AM709" i="4"/>
  <c r="AN709" i="4"/>
  <c r="AO709" i="4"/>
  <c r="AT709" i="4"/>
  <c r="AU709" i="4" s="1"/>
  <c r="AX709" i="4"/>
  <c r="AY709" i="4"/>
  <c r="AZ709" i="4"/>
  <c r="BA709" i="4"/>
  <c r="AL710" i="4"/>
  <c r="AM710" i="4"/>
  <c r="AN710" i="4"/>
  <c r="AO710" i="4"/>
  <c r="AT710" i="4"/>
  <c r="AW710" i="4" s="1"/>
  <c r="AX710" i="4"/>
  <c r="AZ710" i="4" s="1"/>
  <c r="AL711" i="4"/>
  <c r="AM711" i="4"/>
  <c r="AN711" i="4"/>
  <c r="AO711" i="4"/>
  <c r="AT711" i="4"/>
  <c r="AU711" i="4"/>
  <c r="AV711" i="4"/>
  <c r="AW711" i="4"/>
  <c r="AX711" i="4"/>
  <c r="AY711" i="4" s="1"/>
  <c r="AL712" i="4"/>
  <c r="AM712" i="4"/>
  <c r="AN712" i="4"/>
  <c r="AO712" i="4"/>
  <c r="AT712" i="4"/>
  <c r="AW712" i="4" s="1"/>
  <c r="AX712" i="4"/>
  <c r="AY712" i="4"/>
  <c r="AZ712" i="4"/>
  <c r="BA712" i="4"/>
  <c r="AL713" i="4"/>
  <c r="AM713" i="4"/>
  <c r="AN713" i="4"/>
  <c r="AO713" i="4"/>
  <c r="AT713" i="4"/>
  <c r="AV713" i="4" s="1"/>
  <c r="AX713" i="4"/>
  <c r="BA713" i="4" s="1"/>
  <c r="AL714" i="4"/>
  <c r="AM714" i="4"/>
  <c r="AN714" i="4"/>
  <c r="AO714" i="4"/>
  <c r="AT714" i="4"/>
  <c r="AU714" i="4" s="1"/>
  <c r="AW714" i="4"/>
  <c r="AX714" i="4"/>
  <c r="AY714" i="4" s="1"/>
  <c r="AZ714" i="4"/>
  <c r="AL715" i="4"/>
  <c r="AM715" i="4"/>
  <c r="AN715" i="4"/>
  <c r="AO715" i="4"/>
  <c r="AT715" i="4"/>
  <c r="AV715" i="4" s="1"/>
  <c r="AU715" i="4"/>
  <c r="AX715" i="4"/>
  <c r="AY715" i="4"/>
  <c r="AZ715" i="4"/>
  <c r="BA715" i="4"/>
  <c r="AL716" i="4"/>
  <c r="AM716" i="4"/>
  <c r="AN716" i="4"/>
  <c r="AO716" i="4"/>
  <c r="AT716" i="4"/>
  <c r="AX716" i="4"/>
  <c r="AZ716" i="4" s="1"/>
  <c r="AY716" i="4"/>
  <c r="BA716" i="4"/>
  <c r="AL717" i="4"/>
  <c r="AM717" i="4"/>
  <c r="AN717" i="4"/>
  <c r="AO717" i="4"/>
  <c r="AT717" i="4"/>
  <c r="AX717" i="4"/>
  <c r="AY717" i="4"/>
  <c r="AZ717" i="4"/>
  <c r="BA717" i="4"/>
  <c r="AL718" i="4"/>
  <c r="AM718" i="4"/>
  <c r="AN718" i="4"/>
  <c r="AO718" i="4"/>
  <c r="AT718" i="4"/>
  <c r="AX718" i="4"/>
  <c r="BA718" i="4" s="1"/>
  <c r="AL719" i="4"/>
  <c r="AM719" i="4"/>
  <c r="AN719" i="4"/>
  <c r="AO719" i="4"/>
  <c r="AT719" i="4"/>
  <c r="AU719" i="4" s="1"/>
  <c r="AX719" i="4"/>
  <c r="AZ719" i="4" s="1"/>
  <c r="AY719" i="4"/>
  <c r="BA719" i="4"/>
  <c r="AL720" i="4"/>
  <c r="AM720" i="4"/>
  <c r="AN720" i="4"/>
  <c r="AO720" i="4"/>
  <c r="AT720" i="4"/>
  <c r="AX720" i="4"/>
  <c r="BA720" i="4" s="1"/>
  <c r="AY720" i="4"/>
  <c r="AZ720" i="4"/>
  <c r="AL721" i="4"/>
  <c r="AM721" i="4"/>
  <c r="AN721" i="4"/>
  <c r="AO721" i="4"/>
  <c r="AT721" i="4"/>
  <c r="AV721" i="4" s="1"/>
  <c r="AU721" i="4"/>
  <c r="AW721" i="4"/>
  <c r="AX721" i="4"/>
  <c r="BA721" i="4"/>
  <c r="AL722" i="4"/>
  <c r="AM722" i="4"/>
  <c r="AN722" i="4"/>
  <c r="AO722" i="4"/>
  <c r="AT722" i="4"/>
  <c r="AU722" i="4" s="1"/>
  <c r="AW722" i="4"/>
  <c r="AX722" i="4"/>
  <c r="AZ722" i="4" s="1"/>
  <c r="AY722" i="4"/>
  <c r="BA722" i="4"/>
  <c r="AL723" i="4"/>
  <c r="AM723" i="4"/>
  <c r="AN723" i="4"/>
  <c r="AO723" i="4"/>
  <c r="AT723" i="4"/>
  <c r="AV723" i="4" s="1"/>
  <c r="AU723" i="4"/>
  <c r="AX723" i="4"/>
  <c r="BA723" i="4" s="1"/>
  <c r="AY723" i="4"/>
  <c r="AZ723" i="4"/>
  <c r="AL724" i="4"/>
  <c r="AM724" i="4"/>
  <c r="AN724" i="4"/>
  <c r="AO724" i="4"/>
  <c r="AT724" i="4"/>
  <c r="AX724" i="4"/>
  <c r="BA724" i="4" s="1"/>
  <c r="AL725" i="4"/>
  <c r="AM725" i="4"/>
  <c r="AN725" i="4"/>
  <c r="AO725" i="4"/>
  <c r="AT725" i="4"/>
  <c r="AX725" i="4"/>
  <c r="BA725" i="4"/>
  <c r="AL726" i="4"/>
  <c r="AM726" i="4"/>
  <c r="AN726" i="4"/>
  <c r="AO726" i="4"/>
  <c r="AT726" i="4"/>
  <c r="AX726" i="4"/>
  <c r="AZ726" i="4" s="1"/>
  <c r="AY726" i="4"/>
  <c r="BA726" i="4"/>
  <c r="AL727" i="4"/>
  <c r="AM727" i="4"/>
  <c r="AN727" i="4"/>
  <c r="AO727" i="4"/>
  <c r="AT727" i="4"/>
  <c r="AX727" i="4"/>
  <c r="AZ727" i="4" s="1"/>
  <c r="AY727" i="4"/>
  <c r="BA727" i="4"/>
  <c r="AL728" i="4"/>
  <c r="AM728" i="4"/>
  <c r="AN728" i="4"/>
  <c r="AO728" i="4"/>
  <c r="AT728" i="4"/>
  <c r="AX728" i="4"/>
  <c r="AY728" i="4"/>
  <c r="AZ728" i="4"/>
  <c r="BA728" i="4"/>
  <c r="AL729" i="4"/>
  <c r="AM729" i="4"/>
  <c r="AN729" i="4"/>
  <c r="AO729" i="4"/>
  <c r="AT729" i="4"/>
  <c r="AX729" i="4"/>
  <c r="AZ729" i="4" s="1"/>
  <c r="AY729" i="4"/>
  <c r="BA729" i="4"/>
  <c r="AL730" i="4"/>
  <c r="AM730" i="4"/>
  <c r="AN730" i="4"/>
  <c r="AO730" i="4"/>
  <c r="AT730" i="4"/>
  <c r="AX730" i="4"/>
  <c r="AZ730" i="4" s="1"/>
  <c r="AY730" i="4"/>
  <c r="BA730" i="4"/>
  <c r="AL731" i="4"/>
  <c r="AM731" i="4"/>
  <c r="AN731" i="4"/>
  <c r="AO731" i="4"/>
  <c r="AT731" i="4"/>
  <c r="AX731" i="4"/>
  <c r="AZ731" i="4" s="1"/>
  <c r="AY731" i="4"/>
  <c r="AL732" i="4"/>
  <c r="AM732" i="4"/>
  <c r="AN732" i="4"/>
  <c r="AO732" i="4"/>
  <c r="AT732" i="4"/>
  <c r="AX732" i="4"/>
  <c r="BA732" i="4" s="1"/>
  <c r="AY732" i="4"/>
  <c r="AL733" i="4"/>
  <c r="AM733" i="4"/>
  <c r="AN733" i="4"/>
  <c r="AO733" i="4"/>
  <c r="AT733" i="4"/>
  <c r="AX733" i="4"/>
  <c r="BA733" i="4" s="1"/>
  <c r="AZ733" i="4"/>
  <c r="AL734" i="4"/>
  <c r="AM734" i="4"/>
  <c r="AN734" i="4"/>
  <c r="AO734" i="4"/>
  <c r="AT734" i="4"/>
  <c r="AX734" i="4"/>
  <c r="AZ734" i="4" s="1"/>
  <c r="AL735" i="4"/>
  <c r="AM735" i="4"/>
  <c r="AN735" i="4"/>
  <c r="AO735" i="4"/>
  <c r="AT735" i="4"/>
  <c r="AX735" i="4"/>
  <c r="AY735" i="4" s="1"/>
  <c r="AZ735" i="4"/>
  <c r="AL736" i="4"/>
  <c r="AM736" i="4"/>
  <c r="AN736" i="4"/>
  <c r="AO736" i="4"/>
  <c r="AT736" i="4"/>
  <c r="AX736" i="4"/>
  <c r="AZ736" i="4"/>
  <c r="AL737" i="4"/>
  <c r="AM737" i="4"/>
  <c r="AN737" i="4"/>
  <c r="AO737" i="4"/>
  <c r="AT737" i="4"/>
  <c r="AX737" i="4"/>
  <c r="AY737" i="4" s="1"/>
  <c r="AL738" i="4"/>
  <c r="AM738" i="4"/>
  <c r="AN738" i="4"/>
  <c r="AO738" i="4"/>
  <c r="AT738" i="4"/>
  <c r="AX738" i="4"/>
  <c r="AZ738" i="4"/>
  <c r="AL739" i="4"/>
  <c r="AM739" i="4"/>
  <c r="AN739" i="4"/>
  <c r="AO739" i="4"/>
  <c r="AT739" i="4"/>
  <c r="AX739" i="4"/>
  <c r="AY739" i="4" s="1"/>
  <c r="AL740" i="4"/>
  <c r="AM740" i="4"/>
  <c r="AN740" i="4"/>
  <c r="AO740" i="4"/>
  <c r="AT740" i="4"/>
  <c r="AX740" i="4"/>
  <c r="BA740" i="4"/>
  <c r="AL741" i="4"/>
  <c r="AM741" i="4"/>
  <c r="AN741" i="4"/>
  <c r="AO741" i="4"/>
  <c r="AT741" i="4"/>
  <c r="AX741" i="4"/>
  <c r="AZ741" i="4" s="1"/>
  <c r="AL742" i="4"/>
  <c r="AM742" i="4"/>
  <c r="AN742" i="4"/>
  <c r="AO742" i="4"/>
  <c r="AT742" i="4"/>
  <c r="AX742" i="4"/>
  <c r="AZ742" i="4" s="1"/>
  <c r="AY742" i="4"/>
  <c r="BA742" i="4"/>
  <c r="AL743" i="4"/>
  <c r="AM743" i="4"/>
  <c r="AN743" i="4"/>
  <c r="AO743" i="4"/>
  <c r="AT743" i="4"/>
  <c r="AX743" i="4"/>
  <c r="AZ743" i="4" s="1"/>
  <c r="AY743" i="4"/>
  <c r="BA743" i="4"/>
  <c r="AL744" i="4"/>
  <c r="AM744" i="4"/>
  <c r="AN744" i="4"/>
  <c r="AO744" i="4"/>
  <c r="AT744" i="4"/>
  <c r="AX744" i="4"/>
  <c r="AY744" i="4"/>
  <c r="AZ744" i="4"/>
  <c r="BA744" i="4"/>
  <c r="AL745" i="4"/>
  <c r="AM745" i="4"/>
  <c r="AN745" i="4"/>
  <c r="AO745" i="4"/>
  <c r="AT745" i="4"/>
  <c r="AX745" i="4"/>
  <c r="AZ745" i="4" s="1"/>
  <c r="AY745" i="4"/>
  <c r="BA745" i="4"/>
  <c r="AL746" i="4"/>
  <c r="AM746" i="4"/>
  <c r="AN746" i="4"/>
  <c r="AO746" i="4"/>
  <c r="AT746" i="4"/>
  <c r="AX746" i="4"/>
  <c r="AY746" i="4"/>
  <c r="AZ746" i="4"/>
  <c r="BA746" i="4"/>
  <c r="AL747" i="4"/>
  <c r="AM747" i="4"/>
  <c r="AN747" i="4"/>
  <c r="AO747" i="4"/>
  <c r="AT747" i="4"/>
  <c r="AX747" i="4"/>
  <c r="AZ747" i="4" s="1"/>
  <c r="AY747" i="4"/>
  <c r="AL748" i="4"/>
  <c r="AM748" i="4"/>
  <c r="AN748" i="4"/>
  <c r="AO748" i="4"/>
  <c r="AT748" i="4"/>
  <c r="AX748" i="4"/>
  <c r="BA748" i="4" s="1"/>
  <c r="AY748" i="4"/>
  <c r="AZ748" i="4"/>
  <c r="AL749" i="4"/>
  <c r="AM749" i="4"/>
  <c r="AN749" i="4"/>
  <c r="AO749" i="4"/>
  <c r="AT749" i="4"/>
  <c r="AX749" i="4"/>
  <c r="BA749" i="4" s="1"/>
  <c r="AZ749" i="4"/>
  <c r="AL750" i="4"/>
  <c r="AM750" i="4"/>
  <c r="AN750" i="4"/>
  <c r="AO750" i="4"/>
  <c r="AT750" i="4"/>
  <c r="AX750" i="4"/>
  <c r="AZ750" i="4" s="1"/>
  <c r="AL751" i="4"/>
  <c r="AM751" i="4"/>
  <c r="AN751" i="4"/>
  <c r="AO751" i="4"/>
  <c r="AT751" i="4"/>
  <c r="AX751" i="4"/>
  <c r="AY751" i="4" s="1"/>
  <c r="AZ751" i="4"/>
  <c r="BA751" i="4"/>
  <c r="AL752" i="4"/>
  <c r="AM752" i="4"/>
  <c r="AN752" i="4"/>
  <c r="AO752" i="4"/>
  <c r="AT752" i="4"/>
  <c r="AX752" i="4"/>
  <c r="AL753" i="4"/>
  <c r="AM753" i="4"/>
  <c r="AN753" i="4"/>
  <c r="AO753" i="4"/>
  <c r="AT753" i="4"/>
  <c r="AX753" i="4"/>
  <c r="AY753" i="4" s="1"/>
  <c r="AZ753" i="4"/>
  <c r="BA753" i="4"/>
  <c r="AL754" i="4"/>
  <c r="AM754" i="4"/>
  <c r="AN754" i="4"/>
  <c r="AO754" i="4"/>
  <c r="AT754" i="4"/>
  <c r="AX754" i="4"/>
  <c r="AL755" i="4"/>
  <c r="AM755" i="4"/>
  <c r="AN755" i="4"/>
  <c r="AO755" i="4"/>
  <c r="AT755" i="4"/>
  <c r="AX755" i="4"/>
  <c r="AY755" i="4" s="1"/>
  <c r="AZ755" i="4"/>
  <c r="BA755" i="4"/>
  <c r="AL756" i="4"/>
  <c r="AM756" i="4"/>
  <c r="AN756" i="4"/>
  <c r="AO756" i="4"/>
  <c r="AT756" i="4"/>
  <c r="AX756" i="4"/>
  <c r="AL757" i="4"/>
  <c r="AM757" i="4"/>
  <c r="AN757" i="4"/>
  <c r="AO757" i="4"/>
  <c r="AT757" i="4"/>
  <c r="AX757" i="4"/>
  <c r="AZ757" i="4" s="1"/>
  <c r="BA757" i="4"/>
  <c r="AL758" i="4"/>
  <c r="AM758" i="4"/>
  <c r="AN758" i="4"/>
  <c r="AO758" i="4"/>
  <c r="AT758" i="4"/>
  <c r="AX758" i="4"/>
  <c r="AZ758" i="4" s="1"/>
  <c r="AY758" i="4"/>
  <c r="BA758" i="4"/>
  <c r="AL759" i="4"/>
  <c r="AM759" i="4"/>
  <c r="AN759" i="4"/>
  <c r="AO759" i="4"/>
  <c r="AT759" i="4"/>
  <c r="AX759" i="4"/>
  <c r="AZ759" i="4" s="1"/>
  <c r="AY759" i="4"/>
  <c r="BA759" i="4"/>
  <c r="AL760" i="4"/>
  <c r="AM760" i="4"/>
  <c r="AN760" i="4"/>
  <c r="AO760" i="4"/>
  <c r="AT760" i="4"/>
  <c r="AX760" i="4"/>
  <c r="AY760" i="4"/>
  <c r="AZ760" i="4"/>
  <c r="BA760" i="4"/>
  <c r="AL761" i="4"/>
  <c r="AM761" i="4"/>
  <c r="AN761" i="4"/>
  <c r="AO761" i="4"/>
  <c r="AT761" i="4"/>
  <c r="AX761" i="4"/>
  <c r="AZ761" i="4" s="1"/>
  <c r="AY761" i="4"/>
  <c r="BA761" i="4"/>
  <c r="AL762" i="4"/>
  <c r="AM762" i="4"/>
  <c r="AN762" i="4"/>
  <c r="AO762" i="4"/>
  <c r="AT762" i="4"/>
  <c r="AX762" i="4"/>
  <c r="AY762" i="4" s="1"/>
  <c r="AL763" i="4"/>
  <c r="AM763" i="4"/>
  <c r="AN763" i="4"/>
  <c r="AO763" i="4"/>
  <c r="AT763" i="4"/>
  <c r="AX763" i="4"/>
  <c r="AZ763" i="4" s="1"/>
  <c r="AY763" i="4"/>
  <c r="AL764" i="4"/>
  <c r="AM764" i="4"/>
  <c r="AN764" i="4"/>
  <c r="AO764" i="4"/>
  <c r="AT764" i="4"/>
  <c r="AX764" i="4"/>
  <c r="BA764" i="4" s="1"/>
  <c r="AL765" i="4"/>
  <c r="AM765" i="4"/>
  <c r="AN765" i="4"/>
  <c r="AO765" i="4"/>
  <c r="AT765" i="4"/>
  <c r="AX765" i="4"/>
  <c r="BA765" i="4" s="1"/>
  <c r="AZ765" i="4"/>
  <c r="AL766" i="4"/>
  <c r="AM766" i="4"/>
  <c r="AN766" i="4"/>
  <c r="AO766" i="4"/>
  <c r="AT766" i="4"/>
  <c r="AX766" i="4"/>
  <c r="AZ766" i="4"/>
  <c r="AL767" i="4"/>
  <c r="AM767" i="4"/>
  <c r="AN767" i="4"/>
  <c r="AO767" i="4"/>
  <c r="AT767" i="4"/>
  <c r="AX767" i="4"/>
  <c r="AY767" i="4" s="1"/>
  <c r="AZ767" i="4"/>
  <c r="AL768" i="4"/>
  <c r="AM768" i="4"/>
  <c r="AN768" i="4"/>
  <c r="AO768" i="4"/>
  <c r="AT768" i="4"/>
  <c r="AX768" i="4"/>
  <c r="AZ768" i="4"/>
  <c r="AL769" i="4"/>
  <c r="AM769" i="4"/>
  <c r="AN769" i="4"/>
  <c r="AO769" i="4"/>
  <c r="AT769" i="4"/>
  <c r="AX769" i="4"/>
  <c r="AY769" i="4" s="1"/>
  <c r="AZ769" i="4"/>
  <c r="AL770" i="4"/>
  <c r="AM770" i="4"/>
  <c r="AN770" i="4"/>
  <c r="AO770" i="4"/>
  <c r="AT770" i="4"/>
  <c r="AX770" i="4"/>
  <c r="AZ770" i="4"/>
  <c r="AL771" i="4"/>
  <c r="AM771" i="4"/>
  <c r="AN771" i="4"/>
  <c r="AO771" i="4"/>
  <c r="AT771" i="4"/>
  <c r="AX771" i="4"/>
  <c r="AY771" i="4" s="1"/>
  <c r="AZ771" i="4"/>
  <c r="AL772" i="4"/>
  <c r="AM772" i="4"/>
  <c r="AN772" i="4"/>
  <c r="AO772" i="4"/>
  <c r="AT772" i="4"/>
  <c r="AX772" i="4"/>
  <c r="BA772" i="4"/>
  <c r="AL773" i="4"/>
  <c r="AM773" i="4"/>
  <c r="AN773" i="4"/>
  <c r="AO773" i="4"/>
  <c r="AT773" i="4"/>
  <c r="AX773" i="4"/>
  <c r="AZ773" i="4" s="1"/>
  <c r="BA773" i="4"/>
  <c r="AL774" i="4"/>
  <c r="AM774" i="4"/>
  <c r="AN774" i="4"/>
  <c r="AO774" i="4"/>
  <c r="AT774" i="4"/>
  <c r="AX774" i="4"/>
  <c r="AZ774" i="4" s="1"/>
  <c r="AY774" i="4"/>
  <c r="BA774" i="4"/>
  <c r="AL775" i="4"/>
  <c r="AM775" i="4"/>
  <c r="AN775" i="4"/>
  <c r="AO775" i="4"/>
  <c r="AT775" i="4"/>
  <c r="AX775" i="4"/>
  <c r="AZ775" i="4" s="1"/>
  <c r="AY775" i="4"/>
  <c r="BA775" i="4"/>
  <c r="AL776" i="4"/>
  <c r="AM776" i="4"/>
  <c r="AN776" i="4"/>
  <c r="AO776" i="4"/>
  <c r="AT776" i="4"/>
  <c r="AX776" i="4"/>
  <c r="AY776" i="4"/>
  <c r="AZ776" i="4"/>
  <c r="BA776" i="4"/>
  <c r="AL777" i="4"/>
  <c r="AM777" i="4"/>
  <c r="AN777" i="4"/>
  <c r="AO777" i="4"/>
  <c r="AT777" i="4"/>
  <c r="AX777" i="4"/>
  <c r="AZ777" i="4" s="1"/>
  <c r="AY777" i="4"/>
  <c r="BA777" i="4"/>
  <c r="AL778" i="4"/>
  <c r="AM778" i="4"/>
  <c r="AN778" i="4"/>
  <c r="AO778" i="4"/>
  <c r="AT778" i="4"/>
  <c r="AX778" i="4"/>
  <c r="BA778" i="4" s="1"/>
  <c r="AY778" i="4"/>
  <c r="AZ778" i="4"/>
  <c r="AL779" i="4"/>
  <c r="AM779" i="4"/>
  <c r="AN779" i="4"/>
  <c r="AO779" i="4"/>
  <c r="AT779" i="4"/>
  <c r="AX779" i="4"/>
  <c r="AZ779" i="4" s="1"/>
  <c r="AY779" i="4"/>
  <c r="AL780" i="4"/>
  <c r="AM780" i="4"/>
  <c r="AN780" i="4"/>
  <c r="AO780" i="4"/>
  <c r="AT780" i="4"/>
  <c r="AX780" i="4"/>
  <c r="BA780" i="4" s="1"/>
  <c r="AY780" i="4"/>
  <c r="AZ780" i="4"/>
  <c r="AL781" i="4"/>
  <c r="AM781" i="4"/>
  <c r="AN781" i="4"/>
  <c r="AO781" i="4"/>
  <c r="AT781" i="4"/>
  <c r="AX781" i="4"/>
  <c r="BA781" i="4" s="1"/>
  <c r="AZ781" i="4"/>
  <c r="AL782" i="4"/>
  <c r="AM782" i="4"/>
  <c r="AN782" i="4"/>
  <c r="AO782" i="4"/>
  <c r="AT782" i="4"/>
  <c r="AX782" i="4"/>
  <c r="AZ782" i="4"/>
  <c r="AL783" i="4"/>
  <c r="AM783" i="4"/>
  <c r="AN783" i="4"/>
  <c r="AO783" i="4"/>
  <c r="AT783" i="4"/>
  <c r="AX783" i="4"/>
  <c r="AY783" i="4" s="1"/>
  <c r="AZ783" i="4"/>
  <c r="AL784" i="4"/>
  <c r="AM784" i="4"/>
  <c r="AN784" i="4"/>
  <c r="AO784" i="4"/>
  <c r="AT784" i="4"/>
  <c r="AX784" i="4"/>
  <c r="AZ784" i="4"/>
  <c r="AL785" i="4"/>
  <c r="AM785" i="4"/>
  <c r="AN785" i="4"/>
  <c r="AO785" i="4"/>
  <c r="AT785" i="4"/>
  <c r="AX785" i="4"/>
  <c r="AY785" i="4" s="1"/>
  <c r="AZ785" i="4"/>
  <c r="AL786" i="4"/>
  <c r="AM786" i="4"/>
  <c r="AN786" i="4"/>
  <c r="AO786" i="4"/>
  <c r="AT786" i="4"/>
  <c r="AX786" i="4"/>
  <c r="AZ786" i="4"/>
  <c r="AL787" i="4"/>
  <c r="AM787" i="4"/>
  <c r="AN787" i="4"/>
  <c r="AO787" i="4"/>
  <c r="AT787" i="4"/>
  <c r="AX787" i="4"/>
  <c r="AY787" i="4" s="1"/>
  <c r="AZ787" i="4"/>
  <c r="AL788" i="4"/>
  <c r="AM788" i="4"/>
  <c r="AN788" i="4"/>
  <c r="AO788" i="4"/>
  <c r="AT788" i="4"/>
  <c r="AX788" i="4"/>
  <c r="BA788" i="4"/>
  <c r="AL789" i="4"/>
  <c r="AM789" i="4"/>
  <c r="AN789" i="4"/>
  <c r="AO789" i="4"/>
  <c r="AT789" i="4"/>
  <c r="AX789" i="4"/>
  <c r="AZ789" i="4" s="1"/>
  <c r="BA789" i="4"/>
  <c r="AL790" i="4"/>
  <c r="AM790" i="4"/>
  <c r="AN790" i="4"/>
  <c r="AO790" i="4"/>
  <c r="AT790" i="4"/>
  <c r="AX790" i="4"/>
  <c r="AY790" i="4" s="1"/>
  <c r="AL791" i="4"/>
  <c r="AM791" i="4"/>
  <c r="AN791" i="4"/>
  <c r="AO791" i="4"/>
  <c r="AT791" i="4"/>
  <c r="AX791" i="4"/>
  <c r="AZ791" i="4" s="1"/>
  <c r="AY791" i="4"/>
  <c r="BA791" i="4"/>
  <c r="AL792" i="4"/>
  <c r="AM792" i="4"/>
  <c r="AN792" i="4"/>
  <c r="AO792" i="4"/>
  <c r="AT792" i="4"/>
  <c r="AX792" i="4"/>
  <c r="AY792" i="4" s="1"/>
  <c r="AZ792" i="4"/>
  <c r="BA792" i="4"/>
  <c r="AL793" i="4"/>
  <c r="AM793" i="4"/>
  <c r="AN793" i="4"/>
  <c r="AO793" i="4"/>
  <c r="AT793" i="4"/>
  <c r="AX793" i="4"/>
  <c r="AZ793" i="4" s="1"/>
  <c r="AY793" i="4"/>
  <c r="BA793" i="4"/>
  <c r="AL794" i="4"/>
  <c r="AM794" i="4"/>
  <c r="AN794" i="4"/>
  <c r="AO794" i="4"/>
  <c r="AT794" i="4"/>
  <c r="AX794" i="4"/>
  <c r="AZ794" i="4" s="1"/>
  <c r="AY794" i="4"/>
  <c r="AL795" i="4"/>
  <c r="AM795" i="4"/>
  <c r="AN795" i="4"/>
  <c r="AO795" i="4"/>
  <c r="AT795" i="4"/>
  <c r="AX795" i="4"/>
  <c r="AY795" i="4"/>
  <c r="AZ795" i="4"/>
  <c r="BA795" i="4"/>
  <c r="AL796" i="4"/>
  <c r="AM796" i="4"/>
  <c r="AN796" i="4"/>
  <c r="AO796" i="4"/>
  <c r="AT796" i="4"/>
  <c r="AX796" i="4"/>
  <c r="AY796" i="4" s="1"/>
  <c r="AZ796" i="4"/>
  <c r="BA796" i="4"/>
  <c r="AL797" i="4"/>
  <c r="AM797" i="4"/>
  <c r="AN797" i="4"/>
  <c r="AO797" i="4"/>
  <c r="AT797" i="4"/>
  <c r="AX797" i="4"/>
  <c r="AY797" i="4" s="1"/>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Y800" i="4" s="1"/>
  <c r="AL801" i="4"/>
  <c r="AM801" i="4"/>
  <c r="AN801" i="4"/>
  <c r="AO801" i="4"/>
  <c r="AT801" i="4"/>
  <c r="AX801" i="4"/>
  <c r="BA801" i="4" s="1"/>
  <c r="AY801" i="4"/>
  <c r="AZ801" i="4"/>
  <c r="AL802" i="4"/>
  <c r="AM802" i="4"/>
  <c r="AN802" i="4"/>
  <c r="AO802" i="4"/>
  <c r="AT802" i="4"/>
  <c r="AX802" i="4"/>
  <c r="AY802" i="4" s="1"/>
  <c r="AZ802" i="4"/>
  <c r="BA802" i="4"/>
  <c r="AL803" i="4"/>
  <c r="AM803" i="4"/>
  <c r="AN803" i="4"/>
  <c r="AO803" i="4"/>
  <c r="AT803" i="4"/>
  <c r="AX803" i="4"/>
  <c r="AY803" i="4" s="1"/>
  <c r="AL804" i="4"/>
  <c r="AM804" i="4"/>
  <c r="AN804" i="4"/>
  <c r="AO804" i="4"/>
  <c r="AT804" i="4"/>
  <c r="AX804" i="4"/>
  <c r="BA804" i="4" s="1"/>
  <c r="AY804" i="4"/>
  <c r="AZ804" i="4"/>
  <c r="AL805" i="4"/>
  <c r="AM805" i="4"/>
  <c r="AN805" i="4"/>
  <c r="AO805" i="4"/>
  <c r="AT805" i="4"/>
  <c r="AX805" i="4"/>
  <c r="AY805" i="4"/>
  <c r="AZ805" i="4"/>
  <c r="BA805" i="4"/>
  <c r="AL806" i="4"/>
  <c r="AM806" i="4"/>
  <c r="AN806" i="4"/>
  <c r="AO806" i="4"/>
  <c r="AT806" i="4"/>
  <c r="AX806" i="4"/>
  <c r="AY806" i="4" s="1"/>
  <c r="AL807" i="4"/>
  <c r="AM807" i="4"/>
  <c r="AN807" i="4"/>
  <c r="AO807" i="4"/>
  <c r="AT807" i="4"/>
  <c r="AX807" i="4"/>
  <c r="AZ807" i="4" s="1"/>
  <c r="AY807" i="4"/>
  <c r="BA807" i="4"/>
  <c r="AL808" i="4"/>
  <c r="AM808" i="4"/>
  <c r="AN808" i="4"/>
  <c r="AO808" i="4"/>
  <c r="AT808" i="4"/>
  <c r="AX808" i="4"/>
  <c r="AY808" i="4" s="1"/>
  <c r="AZ808" i="4"/>
  <c r="BA808" i="4"/>
  <c r="AL809" i="4"/>
  <c r="AM809" i="4"/>
  <c r="AN809" i="4"/>
  <c r="AO809" i="4"/>
  <c r="AT809" i="4"/>
  <c r="AX809" i="4"/>
  <c r="AZ809" i="4" s="1"/>
  <c r="AY809" i="4"/>
  <c r="BA809" i="4"/>
  <c r="AL810" i="4"/>
  <c r="AM810" i="4"/>
  <c r="AN810" i="4"/>
  <c r="AO810" i="4"/>
  <c r="AT810" i="4"/>
  <c r="AX810" i="4"/>
  <c r="AZ810" i="4" s="1"/>
  <c r="AY810" i="4"/>
  <c r="AL811" i="4"/>
  <c r="AM811" i="4"/>
  <c r="AN811" i="4"/>
  <c r="AO811" i="4"/>
  <c r="AT811" i="4"/>
  <c r="AX811" i="4"/>
  <c r="AY811" i="4"/>
  <c r="AZ811" i="4"/>
  <c r="BA811" i="4"/>
  <c r="AL812" i="4"/>
  <c r="AM812" i="4"/>
  <c r="AN812" i="4"/>
  <c r="AO812" i="4"/>
  <c r="AT812" i="4"/>
  <c r="AX812" i="4"/>
  <c r="AY812" i="4" s="1"/>
  <c r="AZ812" i="4"/>
  <c r="BA812" i="4"/>
  <c r="AL813" i="4"/>
  <c r="AM813" i="4"/>
  <c r="AN813" i="4"/>
  <c r="AO813" i="4"/>
  <c r="AT813" i="4"/>
  <c r="AX813" i="4"/>
  <c r="AZ813" i="4" s="1"/>
  <c r="AY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Y816" i="4" s="1"/>
  <c r="AL817" i="4"/>
  <c r="AM817" i="4"/>
  <c r="AN817" i="4"/>
  <c r="AO817" i="4"/>
  <c r="AT817" i="4"/>
  <c r="AX817" i="4"/>
  <c r="BA817" i="4" s="1"/>
  <c r="AY817" i="4"/>
  <c r="AZ817" i="4"/>
  <c r="AL818" i="4"/>
  <c r="AM818" i="4"/>
  <c r="AN818" i="4"/>
  <c r="AO818" i="4"/>
  <c r="AT818" i="4"/>
  <c r="AX818" i="4"/>
  <c r="AY818" i="4" s="1"/>
  <c r="AZ818" i="4"/>
  <c r="BA818" i="4"/>
  <c r="AL819" i="4"/>
  <c r="AM819" i="4"/>
  <c r="AN819" i="4"/>
  <c r="AO819" i="4"/>
  <c r="AT819" i="4"/>
  <c r="AX819" i="4"/>
  <c r="AY819" i="4" s="1"/>
  <c r="AL820" i="4"/>
  <c r="AM820" i="4"/>
  <c r="AN820" i="4"/>
  <c r="AO820" i="4"/>
  <c r="AT820" i="4"/>
  <c r="AX820" i="4"/>
  <c r="BA820" i="4" s="1"/>
  <c r="AY820" i="4"/>
  <c r="AZ820" i="4"/>
  <c r="AL821" i="4"/>
  <c r="AM821" i="4"/>
  <c r="AN821" i="4"/>
  <c r="AO821" i="4"/>
  <c r="AT821" i="4"/>
  <c r="AX821" i="4"/>
  <c r="AY821" i="4"/>
  <c r="AZ821" i="4"/>
  <c r="BA821" i="4"/>
  <c r="AL822" i="4"/>
  <c r="AM822" i="4"/>
  <c r="AN822" i="4"/>
  <c r="AO822" i="4"/>
  <c r="AT822" i="4"/>
  <c r="AX822" i="4"/>
  <c r="AY822" i="4" s="1"/>
  <c r="AL823" i="4"/>
  <c r="AM823" i="4"/>
  <c r="AN823" i="4"/>
  <c r="AO823" i="4"/>
  <c r="AT823" i="4"/>
  <c r="AX823" i="4"/>
  <c r="AZ823" i="4" s="1"/>
  <c r="AY823" i="4"/>
  <c r="BA823" i="4"/>
  <c r="AL824" i="4"/>
  <c r="AM824" i="4"/>
  <c r="AN824" i="4"/>
  <c r="AO824" i="4"/>
  <c r="AT824" i="4"/>
  <c r="AX824" i="4"/>
  <c r="AY824" i="4" s="1"/>
  <c r="AZ824" i="4"/>
  <c r="BA824" i="4"/>
  <c r="AL825" i="4"/>
  <c r="AM825" i="4"/>
  <c r="AN825" i="4"/>
  <c r="AO825" i="4"/>
  <c r="AT825" i="4"/>
  <c r="AX825" i="4"/>
  <c r="AZ825" i="4" s="1"/>
  <c r="AY825" i="4"/>
  <c r="BA825" i="4"/>
  <c r="AL826" i="4"/>
  <c r="AM826" i="4"/>
  <c r="AN826" i="4"/>
  <c r="AO826" i="4"/>
  <c r="AT826" i="4"/>
  <c r="AX826" i="4"/>
  <c r="AZ826" i="4" s="1"/>
  <c r="AY826" i="4"/>
  <c r="AL827" i="4"/>
  <c r="AM827" i="4"/>
  <c r="AN827" i="4"/>
  <c r="AO827" i="4"/>
  <c r="AT827" i="4"/>
  <c r="AX827" i="4"/>
  <c r="AY827" i="4"/>
  <c r="AZ827" i="4"/>
  <c r="BA827" i="4"/>
  <c r="AL828" i="4"/>
  <c r="AM828" i="4"/>
  <c r="AN828" i="4"/>
  <c r="AO828" i="4"/>
  <c r="AT828" i="4"/>
  <c r="AX828" i="4"/>
  <c r="AY828" i="4" s="1"/>
  <c r="AZ828" i="4"/>
  <c r="BA828" i="4"/>
  <c r="AL829" i="4"/>
  <c r="AM829" i="4"/>
  <c r="AN829" i="4"/>
  <c r="AO829" i="4"/>
  <c r="AT829" i="4"/>
  <c r="AX829" i="4"/>
  <c r="AZ829" i="4" s="1"/>
  <c r="AY829" i="4"/>
  <c r="AL830" i="4"/>
  <c r="AM830" i="4"/>
  <c r="AN830" i="4"/>
  <c r="AO830" i="4"/>
  <c r="AT830" i="4"/>
  <c r="AX830" i="4"/>
  <c r="AY830" i="4" s="1"/>
  <c r="AZ830" i="4"/>
  <c r="AL831" i="4"/>
  <c r="AM831" i="4"/>
  <c r="AN831" i="4"/>
  <c r="AO831" i="4"/>
  <c r="AT831" i="4"/>
  <c r="AX831" i="4"/>
  <c r="AY831" i="4" s="1"/>
  <c r="BA831" i="4"/>
  <c r="AL832" i="4"/>
  <c r="AM832" i="4"/>
  <c r="AN832" i="4"/>
  <c r="AO832" i="4"/>
  <c r="AT832" i="4"/>
  <c r="AX832" i="4"/>
  <c r="AY832" i="4" s="1"/>
  <c r="AL833" i="4"/>
  <c r="AM833" i="4"/>
  <c r="AN833" i="4"/>
  <c r="AO833" i="4"/>
  <c r="AT833" i="4"/>
  <c r="AX833" i="4"/>
  <c r="BA833" i="4" s="1"/>
  <c r="AY833" i="4"/>
  <c r="AZ833" i="4"/>
  <c r="AL834" i="4"/>
  <c r="AM834" i="4"/>
  <c r="AN834" i="4"/>
  <c r="AO834" i="4"/>
  <c r="AT834" i="4"/>
  <c r="AX834" i="4"/>
  <c r="AY834" i="4" s="1"/>
  <c r="AZ834" i="4"/>
  <c r="BA834" i="4"/>
  <c r="AL835" i="4"/>
  <c r="AM835" i="4"/>
  <c r="AN835" i="4"/>
  <c r="AO835" i="4"/>
  <c r="AT835" i="4"/>
  <c r="AX835" i="4"/>
  <c r="AY835" i="4" s="1"/>
  <c r="AL836" i="4"/>
  <c r="AM836" i="4"/>
  <c r="AN836" i="4"/>
  <c r="AO836" i="4"/>
  <c r="AT836" i="4"/>
  <c r="AX836" i="4"/>
  <c r="BA836" i="4" s="1"/>
  <c r="AY836" i="4"/>
  <c r="AZ836" i="4"/>
  <c r="AL837" i="4"/>
  <c r="AM837" i="4"/>
  <c r="AN837" i="4"/>
  <c r="AO837" i="4"/>
  <c r="AT837" i="4"/>
  <c r="AX837" i="4"/>
  <c r="AY837" i="4"/>
  <c r="AZ837" i="4"/>
  <c r="BA837" i="4"/>
  <c r="AL838" i="4"/>
  <c r="AM838" i="4"/>
  <c r="AN838" i="4"/>
  <c r="AO838" i="4"/>
  <c r="AT838" i="4"/>
  <c r="AX838" i="4"/>
  <c r="AY838" i="4" s="1"/>
  <c r="AL839" i="4"/>
  <c r="AM839" i="4"/>
  <c r="AN839" i="4"/>
  <c r="AO839" i="4"/>
  <c r="AT839" i="4"/>
  <c r="AX839" i="4"/>
  <c r="AZ839" i="4" s="1"/>
  <c r="AY839" i="4"/>
  <c r="BA839" i="4"/>
  <c r="AL840" i="4"/>
  <c r="AM840" i="4"/>
  <c r="AN840" i="4"/>
  <c r="AO840" i="4"/>
  <c r="AT840" i="4"/>
  <c r="AX840" i="4"/>
  <c r="AY840" i="4" s="1"/>
  <c r="AZ840" i="4"/>
  <c r="BA840" i="4"/>
  <c r="AL841" i="4"/>
  <c r="AM841" i="4"/>
  <c r="AN841" i="4"/>
  <c r="AO841" i="4"/>
  <c r="AT841" i="4"/>
  <c r="AX841" i="4"/>
  <c r="AZ841" i="4" s="1"/>
  <c r="AY841" i="4"/>
  <c r="BA841" i="4"/>
  <c r="AL842" i="4"/>
  <c r="AM842" i="4"/>
  <c r="AN842" i="4"/>
  <c r="AO842" i="4"/>
  <c r="AT842" i="4"/>
  <c r="AX842" i="4"/>
  <c r="AZ842" i="4" s="1"/>
  <c r="AY842" i="4"/>
  <c r="AL843" i="4"/>
  <c r="AM843" i="4"/>
  <c r="AN843" i="4"/>
  <c r="AO843" i="4"/>
  <c r="AT843" i="4"/>
  <c r="AX843" i="4"/>
  <c r="AY843" i="4"/>
  <c r="AZ843" i="4"/>
  <c r="BA843" i="4"/>
  <c r="AL844" i="4"/>
  <c r="AM844" i="4"/>
  <c r="AN844" i="4"/>
  <c r="AO844" i="4"/>
  <c r="AT844" i="4"/>
  <c r="AX844" i="4"/>
  <c r="AY844" i="4" s="1"/>
  <c r="AZ844" i="4"/>
  <c r="BA844" i="4"/>
  <c r="AL845" i="4"/>
  <c r="AM845" i="4"/>
  <c r="AN845" i="4"/>
  <c r="AO845" i="4"/>
  <c r="AT845" i="4"/>
  <c r="AX845" i="4"/>
  <c r="AZ845" i="4" s="1"/>
  <c r="AY845" i="4"/>
  <c r="AL846" i="4"/>
  <c r="AM846" i="4"/>
  <c r="AN846" i="4"/>
  <c r="AO846" i="4"/>
  <c r="AT846" i="4"/>
  <c r="AX846" i="4"/>
  <c r="AY846" i="4" s="1"/>
  <c r="AL847" i="4"/>
  <c r="AM847" i="4"/>
  <c r="AN847" i="4"/>
  <c r="AO847" i="4"/>
  <c r="AT847" i="4"/>
  <c r="AX847" i="4"/>
  <c r="AY847" i="4" s="1"/>
  <c r="BA847" i="4"/>
  <c r="AL848" i="4"/>
  <c r="AM848" i="4"/>
  <c r="AN848" i="4"/>
  <c r="AO848" i="4"/>
  <c r="AT848" i="4"/>
  <c r="AX848" i="4"/>
  <c r="AY848" i="4" s="1"/>
  <c r="AL849" i="4"/>
  <c r="AM849" i="4"/>
  <c r="AN849" i="4"/>
  <c r="AO849" i="4"/>
  <c r="AT849" i="4"/>
  <c r="AX849" i="4"/>
  <c r="BA849" i="4" s="1"/>
  <c r="AY849" i="4"/>
  <c r="AZ849" i="4"/>
  <c r="AL850" i="4"/>
  <c r="AM850" i="4"/>
  <c r="AN850" i="4"/>
  <c r="AO850" i="4"/>
  <c r="AT850" i="4"/>
  <c r="AX850" i="4"/>
  <c r="AY850" i="4" s="1"/>
  <c r="AZ850" i="4"/>
  <c r="BA850" i="4"/>
  <c r="AL851" i="4"/>
  <c r="AM851" i="4"/>
  <c r="AN851" i="4"/>
  <c r="AO851" i="4"/>
  <c r="AT851" i="4"/>
  <c r="AX851" i="4"/>
  <c r="AY851" i="4" s="1"/>
  <c r="AL852" i="4"/>
  <c r="AM852" i="4"/>
  <c r="AN852" i="4"/>
  <c r="AO852" i="4"/>
  <c r="AT852" i="4"/>
  <c r="AX852" i="4"/>
  <c r="BA852" i="4" s="1"/>
  <c r="AY852" i="4"/>
  <c r="AZ852" i="4"/>
  <c r="AL853" i="4"/>
  <c r="AM853" i="4"/>
  <c r="AN853" i="4"/>
  <c r="AO853" i="4"/>
  <c r="AT853" i="4"/>
  <c r="AX853" i="4"/>
  <c r="AY853" i="4"/>
  <c r="AZ853" i="4"/>
  <c r="BA853" i="4"/>
  <c r="AL854" i="4"/>
  <c r="AM854" i="4"/>
  <c r="AN854" i="4"/>
  <c r="AO854" i="4"/>
  <c r="AT854" i="4"/>
  <c r="AX854" i="4"/>
  <c r="AY854" i="4" s="1"/>
  <c r="AL855" i="4"/>
  <c r="AM855" i="4"/>
  <c r="AN855" i="4"/>
  <c r="AO855" i="4"/>
  <c r="AT855" i="4"/>
  <c r="AX855" i="4"/>
  <c r="AZ855" i="4" s="1"/>
  <c r="AY855" i="4"/>
  <c r="BA855" i="4"/>
  <c r="AL856" i="4"/>
  <c r="AM856" i="4"/>
  <c r="AN856" i="4"/>
  <c r="AO856" i="4"/>
  <c r="AT856" i="4"/>
  <c r="AX856" i="4"/>
  <c r="AY856" i="4" s="1"/>
  <c r="AZ856" i="4"/>
  <c r="BA856" i="4"/>
  <c r="AL857" i="4"/>
  <c r="AM857" i="4"/>
  <c r="AN857" i="4"/>
  <c r="AO857" i="4"/>
  <c r="AT857" i="4"/>
  <c r="AX857" i="4"/>
  <c r="AZ857" i="4" s="1"/>
  <c r="AY857" i="4"/>
  <c r="BA857" i="4"/>
  <c r="AL858" i="4"/>
  <c r="AM858" i="4"/>
  <c r="AN858" i="4"/>
  <c r="AO858" i="4"/>
  <c r="AT858" i="4"/>
  <c r="AX858" i="4"/>
  <c r="AZ858" i="4" s="1"/>
  <c r="AY858" i="4"/>
  <c r="AL859" i="4"/>
  <c r="AM859" i="4"/>
  <c r="AN859" i="4"/>
  <c r="AO859" i="4"/>
  <c r="AT859" i="4"/>
  <c r="AX859" i="4"/>
  <c r="AY859" i="4"/>
  <c r="AZ859" i="4"/>
  <c r="BA859" i="4"/>
  <c r="AL860" i="4"/>
  <c r="AM860" i="4"/>
  <c r="AN860" i="4"/>
  <c r="AO860" i="4"/>
  <c r="AT860" i="4"/>
  <c r="AX860" i="4"/>
  <c r="AY860" i="4" s="1"/>
  <c r="AZ860" i="4"/>
  <c r="BA860" i="4"/>
  <c r="AL861" i="4"/>
  <c r="AM861" i="4"/>
  <c r="AN861" i="4"/>
  <c r="AO861" i="4"/>
  <c r="AT861" i="4"/>
  <c r="AX861" i="4"/>
  <c r="AZ861" i="4" s="1"/>
  <c r="AY861" i="4"/>
  <c r="AL862" i="4"/>
  <c r="AM862" i="4"/>
  <c r="AN862" i="4"/>
  <c r="AO862" i="4"/>
  <c r="AT862" i="4"/>
  <c r="AX862" i="4"/>
  <c r="AY862" i="4" s="1"/>
  <c r="AL863" i="4"/>
  <c r="AM863" i="4"/>
  <c r="AN863" i="4"/>
  <c r="AO863" i="4"/>
  <c r="AT863" i="4"/>
  <c r="AX863" i="4"/>
  <c r="AY863" i="4" s="1"/>
  <c r="BA863" i="4"/>
  <c r="AL864" i="4"/>
  <c r="AM864" i="4"/>
  <c r="AN864" i="4"/>
  <c r="AO864" i="4"/>
  <c r="AT864" i="4"/>
  <c r="AX864" i="4"/>
  <c r="AY864" i="4" s="1"/>
  <c r="AL865" i="4"/>
  <c r="AM865" i="4"/>
  <c r="AN865" i="4"/>
  <c r="AO865" i="4"/>
  <c r="AT865" i="4"/>
  <c r="AX865" i="4"/>
  <c r="BA865" i="4" s="1"/>
  <c r="AY865" i="4"/>
  <c r="AZ865" i="4"/>
  <c r="AL866" i="4"/>
  <c r="AM866" i="4"/>
  <c r="AN866" i="4"/>
  <c r="AO866" i="4"/>
  <c r="AT866" i="4"/>
  <c r="AX866" i="4"/>
  <c r="AY866" i="4" s="1"/>
  <c r="AZ866" i="4"/>
  <c r="BA866" i="4"/>
  <c r="AL867" i="4"/>
  <c r="AM867" i="4"/>
  <c r="AN867" i="4"/>
  <c r="AO867" i="4"/>
  <c r="AT867" i="4"/>
  <c r="AX867" i="4"/>
  <c r="AY867" i="4" s="1"/>
  <c r="AL868" i="4"/>
  <c r="AM868" i="4"/>
  <c r="AN868" i="4"/>
  <c r="AO868" i="4"/>
  <c r="AT868" i="4"/>
  <c r="AX868" i="4"/>
  <c r="BA868" i="4" s="1"/>
  <c r="AY868" i="4"/>
  <c r="AZ868" i="4"/>
  <c r="AL869" i="4"/>
  <c r="AM869" i="4"/>
  <c r="AN869" i="4"/>
  <c r="AO869" i="4"/>
  <c r="AT869" i="4"/>
  <c r="AX869" i="4"/>
  <c r="AY869" i="4"/>
  <c r="AZ869" i="4"/>
  <c r="BA869" i="4"/>
  <c r="AL870" i="4"/>
  <c r="AM870" i="4"/>
  <c r="AN870" i="4"/>
  <c r="AO870" i="4"/>
  <c r="AT870" i="4"/>
  <c r="AX870" i="4"/>
  <c r="AY870" i="4" s="1"/>
  <c r="AL871" i="4"/>
  <c r="AM871" i="4"/>
  <c r="AN871" i="4"/>
  <c r="AO871" i="4"/>
  <c r="AT871" i="4"/>
  <c r="AX871" i="4"/>
  <c r="AZ871" i="4" s="1"/>
  <c r="AY871" i="4"/>
  <c r="BA871" i="4"/>
  <c r="AL872" i="4"/>
  <c r="AM872" i="4"/>
  <c r="AN872" i="4"/>
  <c r="AO872" i="4"/>
  <c r="AT872" i="4"/>
  <c r="AX872" i="4"/>
  <c r="AY872" i="4" s="1"/>
  <c r="AZ872" i="4"/>
  <c r="BA872" i="4"/>
  <c r="AL873" i="4"/>
  <c r="AM873" i="4"/>
  <c r="AN873" i="4"/>
  <c r="AO873" i="4"/>
  <c r="AT873" i="4"/>
  <c r="AX873" i="4"/>
  <c r="AZ873" i="4" s="1"/>
  <c r="AY873" i="4"/>
  <c r="BA873" i="4"/>
  <c r="AL874" i="4"/>
  <c r="AM874" i="4"/>
  <c r="AN874" i="4"/>
  <c r="AO874" i="4"/>
  <c r="AT874" i="4"/>
  <c r="AX874" i="4"/>
  <c r="AZ874" i="4" s="1"/>
  <c r="AY874" i="4"/>
  <c r="AL875" i="4"/>
  <c r="AM875" i="4"/>
  <c r="AN875" i="4"/>
  <c r="AO875" i="4"/>
  <c r="AT875" i="4"/>
  <c r="AX875" i="4"/>
  <c r="AY875" i="4"/>
  <c r="AZ875" i="4"/>
  <c r="BA875" i="4"/>
  <c r="AL876" i="4"/>
  <c r="AM876" i="4"/>
  <c r="AN876" i="4"/>
  <c r="AO876" i="4"/>
  <c r="AT876" i="4"/>
  <c r="AX876" i="4"/>
  <c r="AY876" i="4" s="1"/>
  <c r="AZ876" i="4"/>
  <c r="BA876" i="4"/>
  <c r="AL877" i="4"/>
  <c r="AM877" i="4"/>
  <c r="AN877" i="4"/>
  <c r="AO877" i="4"/>
  <c r="AT877" i="4"/>
  <c r="AX877" i="4"/>
  <c r="AZ877" i="4" s="1"/>
  <c r="AY877" i="4"/>
  <c r="AL878" i="4"/>
  <c r="AM878" i="4"/>
  <c r="AN878" i="4"/>
  <c r="AO878" i="4"/>
  <c r="AT878" i="4"/>
  <c r="AX878" i="4"/>
  <c r="AY878" i="4" s="1"/>
  <c r="AL879" i="4"/>
  <c r="AM879" i="4"/>
  <c r="AN879" i="4"/>
  <c r="AO879" i="4"/>
  <c r="AT879" i="4"/>
  <c r="AX879" i="4"/>
  <c r="AY879" i="4" s="1"/>
  <c r="BA879" i="4"/>
  <c r="AL880" i="4"/>
  <c r="AM880" i="4"/>
  <c r="AN880" i="4"/>
  <c r="AO880" i="4"/>
  <c r="AT880" i="4"/>
  <c r="AX880" i="4"/>
  <c r="AY880" i="4" s="1"/>
  <c r="AL881" i="4"/>
  <c r="AM881" i="4"/>
  <c r="AN881" i="4"/>
  <c r="AO881" i="4"/>
  <c r="AT881" i="4"/>
  <c r="AX881" i="4"/>
  <c r="BA881" i="4" s="1"/>
  <c r="AY881" i="4"/>
  <c r="AZ881" i="4"/>
  <c r="AL882" i="4"/>
  <c r="AM882" i="4"/>
  <c r="AN882" i="4"/>
  <c r="AO882" i="4"/>
  <c r="AT882" i="4"/>
  <c r="AX882" i="4"/>
  <c r="AY882" i="4" s="1"/>
  <c r="AZ882" i="4"/>
  <c r="BA882" i="4"/>
  <c r="AL883" i="4"/>
  <c r="AM883" i="4"/>
  <c r="AN883" i="4"/>
  <c r="AO883" i="4"/>
  <c r="AT883" i="4"/>
  <c r="AX883" i="4"/>
  <c r="AY883" i="4" s="1"/>
  <c r="AL884" i="4"/>
  <c r="AM884" i="4"/>
  <c r="AN884" i="4"/>
  <c r="AO884" i="4"/>
  <c r="AT884" i="4"/>
  <c r="AX884" i="4"/>
  <c r="BA884" i="4" s="1"/>
  <c r="AY884" i="4"/>
  <c r="AZ884" i="4"/>
  <c r="AL885" i="4"/>
  <c r="AM885" i="4"/>
  <c r="AN885" i="4"/>
  <c r="AO885" i="4"/>
  <c r="AT885" i="4"/>
  <c r="AX885" i="4"/>
  <c r="AY885" i="4"/>
  <c r="AZ885" i="4"/>
  <c r="BA885" i="4"/>
  <c r="AL886" i="4"/>
  <c r="AM886" i="4"/>
  <c r="AN886" i="4"/>
  <c r="AO886" i="4"/>
  <c r="AT886" i="4"/>
  <c r="AX886" i="4"/>
  <c r="AY886" i="4" s="1"/>
  <c r="AL887" i="4"/>
  <c r="AM887" i="4"/>
  <c r="AN887" i="4"/>
  <c r="AO887" i="4"/>
  <c r="AT887" i="4"/>
  <c r="AX887" i="4"/>
  <c r="AZ887" i="4" s="1"/>
  <c r="AY887" i="4"/>
  <c r="BA887" i="4"/>
  <c r="AL888" i="4"/>
  <c r="AM888" i="4"/>
  <c r="AN888" i="4"/>
  <c r="AO888" i="4"/>
  <c r="AT888" i="4"/>
  <c r="AX888" i="4"/>
  <c r="AY888" i="4" s="1"/>
  <c r="AZ888" i="4"/>
  <c r="BA888" i="4"/>
  <c r="AL889" i="4"/>
  <c r="AM889" i="4"/>
  <c r="AN889" i="4"/>
  <c r="AO889" i="4"/>
  <c r="AT889" i="4"/>
  <c r="AX889" i="4"/>
  <c r="AZ889" i="4" s="1"/>
  <c r="AY889" i="4"/>
  <c r="BA889" i="4"/>
  <c r="AL890" i="4"/>
  <c r="AM890" i="4"/>
  <c r="AN890" i="4"/>
  <c r="AO890" i="4"/>
  <c r="AT890" i="4"/>
  <c r="AX890" i="4"/>
  <c r="AZ890" i="4" s="1"/>
  <c r="AY890" i="4"/>
  <c r="AL891" i="4"/>
  <c r="AM891" i="4"/>
  <c r="AN891" i="4"/>
  <c r="AO891" i="4"/>
  <c r="AT891" i="4"/>
  <c r="AX891" i="4"/>
  <c r="AY891" i="4"/>
  <c r="AZ891" i="4"/>
  <c r="BA891" i="4"/>
  <c r="AL892" i="4"/>
  <c r="AM892" i="4"/>
  <c r="AN892" i="4"/>
  <c r="AO892" i="4"/>
  <c r="AT892" i="4"/>
  <c r="AV892" i="4" s="1"/>
  <c r="AX892" i="4"/>
  <c r="AY892" i="4"/>
  <c r="AZ892" i="4"/>
  <c r="BA892" i="4"/>
  <c r="AL893" i="4"/>
  <c r="AM893" i="4"/>
  <c r="AN893" i="4"/>
  <c r="AO893" i="4"/>
  <c r="AT893" i="4"/>
  <c r="AV893" i="4"/>
  <c r="AX893" i="4"/>
  <c r="AY893" i="4" s="1"/>
  <c r="BA893" i="4"/>
  <c r="AL894" i="4"/>
  <c r="AM894" i="4"/>
  <c r="AN894" i="4"/>
  <c r="AO894" i="4"/>
  <c r="AT894" i="4"/>
  <c r="AV894" i="4"/>
  <c r="AX894" i="4"/>
  <c r="AZ894" i="4" s="1"/>
  <c r="AY894" i="4"/>
  <c r="BA894" i="4"/>
  <c r="AL895" i="4"/>
  <c r="AM895" i="4"/>
  <c r="AN895" i="4"/>
  <c r="AO895" i="4"/>
  <c r="AT895" i="4"/>
  <c r="AV895" i="4" s="1"/>
  <c r="AX895" i="4"/>
  <c r="AZ895" i="4" s="1"/>
  <c r="AY895" i="4"/>
  <c r="AL896" i="4"/>
  <c r="AM896" i="4"/>
  <c r="AN896" i="4"/>
  <c r="AO896" i="4"/>
  <c r="AT896" i="4"/>
  <c r="AV896" i="4" s="1"/>
  <c r="AX896" i="4"/>
  <c r="AY896" i="4"/>
  <c r="AZ896" i="4"/>
  <c r="BA896" i="4"/>
  <c r="AL897" i="4"/>
  <c r="AM897" i="4"/>
  <c r="AN897" i="4"/>
  <c r="AO897" i="4"/>
  <c r="AT897" i="4"/>
  <c r="AX897" i="4"/>
  <c r="AY897" i="4" s="1"/>
  <c r="AZ897" i="4"/>
  <c r="BA897" i="4"/>
  <c r="AL898" i="4"/>
  <c r="AM898" i="4"/>
  <c r="AN898" i="4"/>
  <c r="AO898" i="4"/>
  <c r="AT898" i="4"/>
  <c r="AV898" i="4"/>
  <c r="AX898" i="4"/>
  <c r="AY898" i="4" s="1"/>
  <c r="AL899" i="4"/>
  <c r="AM899" i="4"/>
  <c r="AN899" i="4"/>
  <c r="AO899" i="4"/>
  <c r="AT899" i="4"/>
  <c r="AV899" i="4" s="1"/>
  <c r="AX899" i="4"/>
  <c r="AZ899" i="4" s="1"/>
  <c r="AY899" i="4"/>
  <c r="BA899" i="4"/>
  <c r="AL900" i="4"/>
  <c r="AM900" i="4"/>
  <c r="AN900" i="4"/>
  <c r="AO900" i="4"/>
  <c r="AT900" i="4"/>
  <c r="AV900" i="4" s="1"/>
  <c r="AX900" i="4"/>
  <c r="BA900" i="4" s="1"/>
  <c r="AY900" i="4"/>
  <c r="AZ900" i="4"/>
  <c r="AL901" i="4"/>
  <c r="AM901" i="4"/>
  <c r="AN901" i="4"/>
  <c r="AO901" i="4"/>
  <c r="AT901" i="4"/>
  <c r="AV901" i="4"/>
  <c r="AX901" i="4"/>
  <c r="AY901" i="4"/>
  <c r="AZ901" i="4"/>
  <c r="BA901" i="4"/>
  <c r="AL902" i="4"/>
  <c r="AM902" i="4"/>
  <c r="AN902" i="4"/>
  <c r="AO902" i="4"/>
  <c r="AT902" i="4"/>
  <c r="AV902" i="4" s="1"/>
  <c r="AX902" i="4"/>
  <c r="AY902" i="4"/>
  <c r="AZ902" i="4"/>
  <c r="BA902" i="4"/>
  <c r="AL903" i="4"/>
  <c r="AM903" i="4"/>
  <c r="AN903" i="4"/>
  <c r="AO903" i="4"/>
  <c r="AT903" i="4"/>
  <c r="AX903" i="4"/>
  <c r="AY903" i="4" s="1"/>
  <c r="AL904" i="4"/>
  <c r="AM904" i="4"/>
  <c r="AN904" i="4"/>
  <c r="AO904" i="4"/>
  <c r="AT904" i="4"/>
  <c r="AV904" i="4" s="1"/>
  <c r="AX904" i="4"/>
  <c r="AZ904" i="4" s="1"/>
  <c r="AY904" i="4"/>
  <c r="BA904" i="4"/>
  <c r="AL905" i="4"/>
  <c r="AM905" i="4"/>
  <c r="AN905" i="4"/>
  <c r="AO905" i="4"/>
  <c r="AT905" i="4"/>
  <c r="AX905" i="4"/>
  <c r="AY905" i="4" s="1"/>
  <c r="AZ905" i="4"/>
  <c r="BA905" i="4"/>
  <c r="AL906" i="4"/>
  <c r="AM906" i="4"/>
  <c r="AN906" i="4"/>
  <c r="AO906" i="4"/>
  <c r="AT906" i="4"/>
  <c r="AV906" i="4" s="1"/>
  <c r="AX906" i="4"/>
  <c r="AY906" i="4" s="1"/>
  <c r="AZ906" i="4"/>
  <c r="BA906" i="4"/>
  <c r="AL907" i="4"/>
  <c r="AM907" i="4"/>
  <c r="AN907" i="4"/>
  <c r="AO907" i="4"/>
  <c r="AT907" i="4"/>
  <c r="AV907" i="4" s="1"/>
  <c r="AX907" i="4"/>
  <c r="AY907" i="4" s="1"/>
  <c r="AL908" i="4"/>
  <c r="AM908" i="4"/>
  <c r="AN908" i="4"/>
  <c r="AO908" i="4"/>
  <c r="AT908" i="4"/>
  <c r="AV908" i="4"/>
  <c r="AX908" i="4"/>
  <c r="AZ908" i="4" s="1"/>
  <c r="AY908" i="4"/>
  <c r="AL909" i="4"/>
  <c r="AM909" i="4"/>
  <c r="AN909" i="4"/>
  <c r="AO909" i="4"/>
  <c r="AT909" i="4"/>
  <c r="AV909" i="4"/>
  <c r="AX909" i="4"/>
  <c r="AZ909" i="4" s="1"/>
  <c r="AY909" i="4"/>
  <c r="BA909" i="4"/>
  <c r="AL910" i="4"/>
  <c r="AM910" i="4"/>
  <c r="AN910" i="4"/>
  <c r="AO910" i="4"/>
  <c r="AT910" i="4"/>
  <c r="AV910" i="4" s="1"/>
  <c r="AX910" i="4"/>
  <c r="BA910" i="4" s="1"/>
  <c r="AY910" i="4"/>
  <c r="AZ910" i="4"/>
  <c r="AL911" i="4"/>
  <c r="AM911" i="4"/>
  <c r="AN911" i="4"/>
  <c r="AO911" i="4"/>
  <c r="AT911" i="4"/>
  <c r="AV911" i="4"/>
  <c r="AX911" i="4"/>
  <c r="AY911" i="4"/>
  <c r="AZ911" i="4"/>
  <c r="BA911" i="4"/>
  <c r="AL912" i="4"/>
  <c r="AM912" i="4"/>
  <c r="AN912" i="4"/>
  <c r="AO912" i="4"/>
  <c r="AT912" i="4"/>
  <c r="AV912" i="4" s="1"/>
  <c r="AX912" i="4"/>
  <c r="AY912" i="4" s="1"/>
  <c r="AZ912" i="4"/>
  <c r="BA912" i="4"/>
  <c r="AL913" i="4"/>
  <c r="AM913" i="4"/>
  <c r="AN913" i="4"/>
  <c r="AO913" i="4"/>
  <c r="AT913" i="4"/>
  <c r="AX913" i="4"/>
  <c r="AZ913" i="4" s="1"/>
  <c r="AY913" i="4"/>
  <c r="AL914" i="4"/>
  <c r="AM914" i="4"/>
  <c r="AN914" i="4"/>
  <c r="AO914" i="4"/>
  <c r="AT914" i="4"/>
  <c r="AV914" i="4"/>
  <c r="AX914" i="4"/>
  <c r="AZ914" i="4" s="1"/>
  <c r="AY914" i="4"/>
  <c r="BA914" i="4"/>
  <c r="AL915" i="4"/>
  <c r="AM915" i="4"/>
  <c r="AN915" i="4"/>
  <c r="AO915" i="4"/>
  <c r="AT915" i="4"/>
  <c r="AV915" i="4" s="1"/>
  <c r="AX915" i="4"/>
  <c r="AY915" i="4" s="1"/>
  <c r="AZ915" i="4"/>
  <c r="BA915" i="4"/>
  <c r="AL916" i="4"/>
  <c r="AM916" i="4"/>
  <c r="AN916" i="4"/>
  <c r="AO916" i="4"/>
  <c r="AT916" i="4"/>
  <c r="AV916" i="4" s="1"/>
  <c r="AX916" i="4"/>
  <c r="AZ916" i="4" s="1"/>
  <c r="AY916" i="4"/>
  <c r="BA916" i="4"/>
  <c r="AL917" i="4"/>
  <c r="AM917" i="4"/>
  <c r="AN917" i="4"/>
  <c r="AO917" i="4"/>
  <c r="AT917" i="4"/>
  <c r="AV917" i="4"/>
  <c r="AX917" i="4"/>
  <c r="AY917" i="4" s="1"/>
  <c r="AL918" i="4"/>
  <c r="AM918" i="4"/>
  <c r="AN918" i="4"/>
  <c r="AO918" i="4"/>
  <c r="AT918" i="4"/>
  <c r="AV918" i="4"/>
  <c r="AX918" i="4"/>
  <c r="AZ918" i="4" s="1"/>
  <c r="AY918" i="4"/>
  <c r="AL919" i="4"/>
  <c r="AM919" i="4"/>
  <c r="AN919" i="4"/>
  <c r="AO919" i="4"/>
  <c r="AT919" i="4"/>
  <c r="AV919" i="4"/>
  <c r="AX919" i="4"/>
  <c r="AZ919" i="4" s="1"/>
  <c r="AY919" i="4"/>
  <c r="BA919" i="4"/>
  <c r="AL920" i="4"/>
  <c r="AM920" i="4"/>
  <c r="AN920" i="4"/>
  <c r="AO920" i="4"/>
  <c r="AT920" i="4"/>
  <c r="AV920" i="4" s="1"/>
  <c r="AX920" i="4"/>
  <c r="AY920" i="4" s="1"/>
  <c r="AZ920" i="4"/>
  <c r="BA920" i="4"/>
  <c r="AL921" i="4"/>
  <c r="AM921" i="4"/>
  <c r="AN921" i="4"/>
  <c r="AO921" i="4"/>
  <c r="AT921" i="4"/>
  <c r="AX921" i="4"/>
  <c r="AZ921" i="4" s="1"/>
  <c r="AY921" i="4"/>
  <c r="BA921" i="4"/>
  <c r="AL922" i="4"/>
  <c r="AM922" i="4"/>
  <c r="AN922" i="4"/>
  <c r="AO922" i="4"/>
  <c r="AT922" i="4"/>
  <c r="AV922" i="4"/>
  <c r="AX922" i="4"/>
  <c r="AY922" i="4" s="1"/>
  <c r="AL923" i="4"/>
  <c r="AM923" i="4"/>
  <c r="AN923" i="4"/>
  <c r="AO923" i="4"/>
  <c r="AT923" i="4"/>
  <c r="AV923" i="4" s="1"/>
  <c r="AX923" i="4"/>
  <c r="AY923" i="4"/>
  <c r="AZ923" i="4"/>
  <c r="BA923" i="4"/>
  <c r="AL924" i="4"/>
  <c r="AM924" i="4"/>
  <c r="AN924" i="4"/>
  <c r="AO924" i="4"/>
  <c r="AT924" i="4"/>
  <c r="AV924" i="4" s="1"/>
  <c r="AX924" i="4"/>
  <c r="AY924" i="4" s="1"/>
  <c r="AZ924" i="4"/>
  <c r="AL925" i="4"/>
  <c r="AM925" i="4"/>
  <c r="AN925" i="4"/>
  <c r="AO925" i="4"/>
  <c r="AT925" i="4"/>
  <c r="AV925" i="4" s="1"/>
  <c r="AX925" i="4"/>
  <c r="AY925" i="4" s="1"/>
  <c r="AZ925" i="4"/>
  <c r="BA925" i="4"/>
  <c r="AL926" i="4"/>
  <c r="AM926" i="4"/>
  <c r="AN926" i="4"/>
  <c r="AO926" i="4"/>
  <c r="AT926" i="4"/>
  <c r="AV926" i="4" s="1"/>
  <c r="AX926" i="4"/>
  <c r="AY926" i="4" s="1"/>
  <c r="AZ926" i="4"/>
  <c r="BA926" i="4"/>
  <c r="AL927" i="4"/>
  <c r="AM927" i="4"/>
  <c r="AN927" i="4"/>
  <c r="AO927" i="4"/>
  <c r="AT927" i="4"/>
  <c r="AV927" i="4" s="1"/>
  <c r="AX927" i="4"/>
  <c r="AY927" i="4" s="1"/>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s="1"/>
  <c r="BA930" i="4"/>
  <c r="AL931" i="4"/>
  <c r="AM931" i="4"/>
  <c r="AN931" i="4"/>
  <c r="AO931" i="4"/>
  <c r="AT931" i="4"/>
  <c r="AV931" i="4" s="1"/>
  <c r="AX931" i="4"/>
  <c r="AY931" i="4" s="1"/>
  <c r="AL932" i="4"/>
  <c r="AM932" i="4"/>
  <c r="AN932" i="4"/>
  <c r="AO932" i="4"/>
  <c r="AT932" i="4"/>
  <c r="AX932" i="4"/>
  <c r="BA932" i="4" s="1"/>
  <c r="AY932" i="4"/>
  <c r="AZ932" i="4"/>
  <c r="AL933" i="4"/>
  <c r="AM933" i="4"/>
  <c r="AN933" i="4"/>
  <c r="AO933" i="4"/>
  <c r="AT933" i="4"/>
  <c r="AV933" i="4"/>
  <c r="AX933" i="4"/>
  <c r="AY933" i="4"/>
  <c r="AZ933" i="4"/>
  <c r="BA933" i="4"/>
  <c r="AL934" i="4"/>
  <c r="AM934" i="4"/>
  <c r="AN934" i="4"/>
  <c r="AO934" i="4"/>
  <c r="AT934" i="4"/>
  <c r="AV934" i="4" s="1"/>
  <c r="AX934" i="4"/>
  <c r="AY934" i="4"/>
  <c r="AZ934" i="4"/>
  <c r="BA934" i="4"/>
  <c r="AL935" i="4"/>
  <c r="AM935" i="4"/>
  <c r="AN935" i="4"/>
  <c r="AO935" i="4"/>
  <c r="AT935" i="4"/>
  <c r="AV935" i="4" s="1"/>
  <c r="AX935" i="4"/>
  <c r="AY935" i="4" s="1"/>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BA940" i="4"/>
  <c r="AL941" i="4"/>
  <c r="AM941" i="4"/>
  <c r="AN941" i="4"/>
  <c r="AO941" i="4"/>
  <c r="AT941" i="4"/>
  <c r="AV941" i="4"/>
  <c r="AX941" i="4"/>
  <c r="BA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BA948" i="4"/>
  <c r="AL949" i="4"/>
  <c r="AM949" i="4"/>
  <c r="AN949" i="4"/>
  <c r="AO949" i="4"/>
  <c r="AT949" i="4"/>
  <c r="AV949" i="4" s="1"/>
  <c r="AX949" i="4"/>
  <c r="BA949" i="4" s="1"/>
  <c r="AY949" i="4"/>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BA952" i="4"/>
  <c r="AL953" i="4"/>
  <c r="AM953" i="4"/>
  <c r="AN953" i="4"/>
  <c r="AO953" i="4"/>
  <c r="AT953" i="4"/>
  <c r="AV953" i="4"/>
  <c r="AX953" i="4"/>
  <c r="BA953" i="4" s="1"/>
  <c r="AL954" i="4"/>
  <c r="AM954" i="4"/>
  <c r="AN954" i="4"/>
  <c r="AO954" i="4"/>
  <c r="AT954" i="4"/>
  <c r="AV954" i="4" s="1"/>
  <c r="AX954" i="4"/>
  <c r="AL955" i="4"/>
  <c r="AM955" i="4"/>
  <c r="AN955" i="4"/>
  <c r="AO955" i="4"/>
  <c r="AT955" i="4"/>
  <c r="AV955" i="4" s="1"/>
  <c r="AX955" i="4"/>
  <c r="AZ955" i="4" s="1"/>
  <c r="AY955" i="4"/>
  <c r="AL956" i="4"/>
  <c r="AM956" i="4"/>
  <c r="AN956" i="4"/>
  <c r="AO956" i="4"/>
  <c r="AT956" i="4"/>
  <c r="AV956" i="4" s="1"/>
  <c r="AX956" i="4"/>
  <c r="AY956" i="4" s="1"/>
  <c r="BA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Z960" i="4"/>
  <c r="BA960" i="4"/>
  <c r="AL961" i="4"/>
  <c r="AM961" i="4"/>
  <c r="AN961" i="4"/>
  <c r="AO961" i="4"/>
  <c r="AT961" i="4"/>
  <c r="AV961" i="4" s="1"/>
  <c r="AX961" i="4"/>
  <c r="BA961" i="4" s="1"/>
  <c r="AL962" i="4"/>
  <c r="AM962" i="4"/>
  <c r="AN962" i="4"/>
  <c r="AO962" i="4"/>
  <c r="AT962" i="4"/>
  <c r="AV962" i="4" s="1"/>
  <c r="AX962" i="4"/>
  <c r="AY962" i="4"/>
  <c r="AL963" i="4"/>
  <c r="AM963" i="4"/>
  <c r="AN963" i="4"/>
  <c r="AO963" i="4"/>
  <c r="AT963" i="4"/>
  <c r="AV963" i="4" s="1"/>
  <c r="AX963" i="4"/>
  <c r="AZ963" i="4" s="1"/>
  <c r="AL964" i="4"/>
  <c r="AM964" i="4"/>
  <c r="AN964" i="4"/>
  <c r="AO964" i="4"/>
  <c r="AT964" i="4"/>
  <c r="AV964" i="4"/>
  <c r="AX964" i="4"/>
  <c r="AY964" i="4" s="1"/>
  <c r="AZ964" i="4"/>
  <c r="BA964" i="4"/>
  <c r="AL965" i="4"/>
  <c r="AM965" i="4"/>
  <c r="AN965" i="4"/>
  <c r="AO965" i="4"/>
  <c r="AT965" i="4"/>
  <c r="AV965" i="4"/>
  <c r="AX965" i="4"/>
  <c r="BA965" i="4" s="1"/>
  <c r="AZ965" i="4"/>
  <c r="AL966" i="4"/>
  <c r="AM966" i="4"/>
  <c r="AN966" i="4"/>
  <c r="AO966" i="4"/>
  <c r="AT966" i="4"/>
  <c r="AV966" i="4"/>
  <c r="AX966" i="4"/>
  <c r="AY966" i="4"/>
  <c r="AL967" i="4"/>
  <c r="AM967" i="4"/>
  <c r="AN967" i="4"/>
  <c r="AO967" i="4"/>
  <c r="AT967" i="4"/>
  <c r="AV967" i="4" s="1"/>
  <c r="AX967" i="4"/>
  <c r="AY967" i="4" s="1"/>
  <c r="AL968" i="4"/>
  <c r="AM968" i="4"/>
  <c r="AN968" i="4"/>
  <c r="AO968" i="4"/>
  <c r="AT968" i="4"/>
  <c r="AV968" i="4" s="1"/>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c r="AV972" i="4"/>
  <c r="AW972" i="4"/>
  <c r="AX972" i="4"/>
  <c r="AL973" i="4"/>
  <c r="AM973" i="4"/>
  <c r="AN973" i="4"/>
  <c r="AO973" i="4"/>
  <c r="AT973" i="4"/>
  <c r="AU973" i="4" s="1"/>
  <c r="AV973" i="4"/>
  <c r="AW973" i="4"/>
  <c r="AX973" i="4"/>
  <c r="AL974" i="4"/>
  <c r="AM974" i="4"/>
  <c r="AN974" i="4"/>
  <c r="AO974" i="4"/>
  <c r="AT974" i="4"/>
  <c r="AW974" i="4" s="1"/>
  <c r="AU974" i="4"/>
  <c r="AV974" i="4"/>
  <c r="AX974" i="4"/>
  <c r="AL975" i="4"/>
  <c r="AM975" i="4"/>
  <c r="AN975" i="4"/>
  <c r="AO975" i="4"/>
  <c r="AT975" i="4"/>
  <c r="AW975" i="4" s="1"/>
  <c r="AU975" i="4"/>
  <c r="AV975" i="4"/>
  <c r="AX975" i="4"/>
  <c r="AL976" i="4"/>
  <c r="AM976" i="4"/>
  <c r="AN976" i="4"/>
  <c r="AO976" i="4"/>
  <c r="AT976" i="4"/>
  <c r="AU976" i="4" s="1"/>
  <c r="AW976" i="4"/>
  <c r="AX976" i="4"/>
  <c r="AL977" i="4"/>
  <c r="AM977" i="4"/>
  <c r="AN977" i="4"/>
  <c r="AO977" i="4"/>
  <c r="AT977" i="4"/>
  <c r="AU977" i="4" s="1"/>
  <c r="AX977" i="4"/>
  <c r="AL978" i="4"/>
  <c r="AM978" i="4"/>
  <c r="AN978" i="4"/>
  <c r="AO978" i="4"/>
  <c r="AT978" i="4"/>
  <c r="AW978" i="4" s="1"/>
  <c r="AU978" i="4"/>
  <c r="AV978" i="4"/>
  <c r="AX978" i="4"/>
  <c r="AL979" i="4"/>
  <c r="AM979" i="4"/>
  <c r="AN979" i="4"/>
  <c r="AO979" i="4"/>
  <c r="AT979" i="4"/>
  <c r="AU979" i="4" s="1"/>
  <c r="AV979" i="4"/>
  <c r="AW979" i="4"/>
  <c r="AX979" i="4"/>
  <c r="AL980" i="4"/>
  <c r="AM980" i="4"/>
  <c r="AN980" i="4"/>
  <c r="AO980" i="4"/>
  <c r="AT980" i="4"/>
  <c r="AU980" i="4" s="1"/>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s="1"/>
  <c r="AX983" i="4"/>
  <c r="AL984" i="4"/>
  <c r="AM984" i="4"/>
  <c r="AN984" i="4"/>
  <c r="AO984" i="4"/>
  <c r="AT984" i="4"/>
  <c r="AV984" i="4" s="1"/>
  <c r="AU984" i="4"/>
  <c r="AW984" i="4"/>
  <c r="AX984" i="4"/>
  <c r="AL985" i="4"/>
  <c r="AM985" i="4"/>
  <c r="AN985" i="4"/>
  <c r="AO985" i="4"/>
  <c r="AT985" i="4"/>
  <c r="AU985" i="4" s="1"/>
  <c r="AV985" i="4"/>
  <c r="AW985" i="4"/>
  <c r="AX985" i="4"/>
  <c r="AL986" i="4"/>
  <c r="AM986" i="4"/>
  <c r="AN986" i="4"/>
  <c r="AO986" i="4"/>
  <c r="AT986" i="4"/>
  <c r="AV986" i="4" s="1"/>
  <c r="AU986" i="4"/>
  <c r="AW986" i="4"/>
  <c r="AX986" i="4"/>
  <c r="AL987" i="4"/>
  <c r="AM987" i="4"/>
  <c r="AN987" i="4"/>
  <c r="AO987" i="4"/>
  <c r="AT987" i="4"/>
  <c r="AV987" i="4" s="1"/>
  <c r="AU987" i="4"/>
  <c r="AX987" i="4"/>
  <c r="AL988" i="4"/>
  <c r="AM988" i="4"/>
  <c r="AN988" i="4"/>
  <c r="AO988" i="4"/>
  <c r="AT988" i="4"/>
  <c r="AU988" i="4"/>
  <c r="AV988" i="4"/>
  <c r="AW988" i="4"/>
  <c r="AX988" i="4"/>
  <c r="AL989" i="4"/>
  <c r="AM989" i="4"/>
  <c r="AN989" i="4"/>
  <c r="AO989" i="4"/>
  <c r="AT989" i="4"/>
  <c r="AU989" i="4" s="1"/>
  <c r="AV989" i="4"/>
  <c r="AW989" i="4"/>
  <c r="AX989" i="4"/>
  <c r="AL990" i="4"/>
  <c r="AM990" i="4"/>
  <c r="AN990" i="4"/>
  <c r="AO990" i="4"/>
  <c r="AT990" i="4"/>
  <c r="AW990" i="4" s="1"/>
  <c r="AU990" i="4"/>
  <c r="AV990" i="4"/>
  <c r="AX990" i="4"/>
  <c r="AL991" i="4"/>
  <c r="AM991" i="4"/>
  <c r="AN991" i="4"/>
  <c r="AO991" i="4"/>
  <c r="AT991" i="4"/>
  <c r="AW991" i="4" s="1"/>
  <c r="AU991" i="4"/>
  <c r="AV991" i="4"/>
  <c r="AX991" i="4"/>
  <c r="AL992" i="4"/>
  <c r="AM992" i="4"/>
  <c r="AN992" i="4"/>
  <c r="AO992" i="4"/>
  <c r="AT992" i="4"/>
  <c r="AU992" i="4" s="1"/>
  <c r="AW992" i="4"/>
  <c r="AX992" i="4"/>
  <c r="AL993" i="4"/>
  <c r="AM993" i="4"/>
  <c r="AN993" i="4"/>
  <c r="AO993" i="4"/>
  <c r="AT993" i="4"/>
  <c r="AU993" i="4" s="1"/>
  <c r="AX993" i="4"/>
  <c r="AL994" i="4"/>
  <c r="AM994" i="4"/>
  <c r="AN994" i="4"/>
  <c r="AO994" i="4"/>
  <c r="AT994" i="4"/>
  <c r="AW994" i="4" s="1"/>
  <c r="AU994" i="4"/>
  <c r="AV994" i="4"/>
  <c r="AX994" i="4"/>
  <c r="AL995" i="4"/>
  <c r="AM995" i="4"/>
  <c r="AN995" i="4"/>
  <c r="AO995" i="4"/>
  <c r="AT995" i="4"/>
  <c r="AU995" i="4" s="1"/>
  <c r="AV995" i="4"/>
  <c r="AW995" i="4"/>
  <c r="AX995" i="4"/>
  <c r="AL996" i="4"/>
  <c r="AM996" i="4"/>
  <c r="AN996" i="4"/>
  <c r="AO996" i="4"/>
  <c r="AT996" i="4"/>
  <c r="AU996" i="4" s="1"/>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s="1"/>
  <c r="AX999" i="4"/>
  <c r="AL1000" i="4"/>
  <c r="AM1000" i="4"/>
  <c r="AN1000" i="4"/>
  <c r="AO1000" i="4"/>
  <c r="AT1000" i="4"/>
  <c r="AV1000" i="4" s="1"/>
  <c r="AU1000" i="4"/>
  <c r="AW1000" i="4"/>
  <c r="AX1000" i="4"/>
  <c r="AL1001" i="4"/>
  <c r="AM1001" i="4"/>
  <c r="AN1001" i="4"/>
  <c r="AO1001" i="4"/>
  <c r="AT1001" i="4"/>
  <c r="AU1001" i="4" s="1"/>
  <c r="AV1001" i="4"/>
  <c r="AW1001" i="4"/>
  <c r="AX1001" i="4"/>
  <c r="AL1002" i="4"/>
  <c r="AM1002" i="4"/>
  <c r="AN1002" i="4"/>
  <c r="AO1002" i="4"/>
  <c r="AT1002" i="4"/>
  <c r="AV1002" i="4" s="1"/>
  <c r="AU1002" i="4"/>
  <c r="AW1002" i="4"/>
  <c r="AX1002" i="4"/>
  <c r="AL1003" i="4"/>
  <c r="AM1003" i="4"/>
  <c r="AN1003" i="4"/>
  <c r="AO1003" i="4"/>
  <c r="AT1003" i="4"/>
  <c r="AV1003" i="4" s="1"/>
  <c r="AU1003" i="4"/>
  <c r="AX1003" i="4"/>
  <c r="AL1004" i="4"/>
  <c r="AM1004" i="4"/>
  <c r="AN1004" i="4"/>
  <c r="AO1004" i="4"/>
  <c r="AT1004" i="4"/>
  <c r="AU1004" i="4"/>
  <c r="AV1004" i="4"/>
  <c r="AW1004" i="4"/>
  <c r="AX1004" i="4"/>
  <c r="AL1005" i="4"/>
  <c r="AM1005" i="4"/>
  <c r="AN1005" i="4"/>
  <c r="AO1005" i="4"/>
  <c r="AT1005" i="4"/>
  <c r="AU1005" i="4" s="1"/>
  <c r="AV1005" i="4"/>
  <c r="AW1005" i="4"/>
  <c r="AX1005" i="4"/>
  <c r="AL1006" i="4"/>
  <c r="AM1006" i="4"/>
  <c r="AN1006" i="4"/>
  <c r="AO1006" i="4"/>
  <c r="AT1006" i="4"/>
  <c r="AW1006" i="4" s="1"/>
  <c r="AU1006" i="4"/>
  <c r="AV1006" i="4"/>
  <c r="AX1006" i="4"/>
  <c r="AL1007" i="4"/>
  <c r="AM1007" i="4"/>
  <c r="AN1007" i="4"/>
  <c r="AO1007" i="4"/>
  <c r="AT1007" i="4"/>
  <c r="AW1007" i="4" s="1"/>
  <c r="AU1007" i="4"/>
  <c r="AV1007" i="4"/>
  <c r="AX1007" i="4"/>
  <c r="AL1008" i="4"/>
  <c r="AM1008" i="4"/>
  <c r="AN1008" i="4"/>
  <c r="AO1008" i="4"/>
  <c r="AT1008" i="4"/>
  <c r="AU1008" i="4" s="1"/>
  <c r="AX1008" i="4"/>
  <c r="AL1009" i="4"/>
  <c r="AM1009" i="4"/>
  <c r="AN1009" i="4"/>
  <c r="AO1009" i="4"/>
  <c r="AT1009" i="4"/>
  <c r="AU1009" i="4" s="1"/>
  <c r="AX1009" i="4"/>
  <c r="AL1010" i="4"/>
  <c r="AM1010" i="4"/>
  <c r="AN1010" i="4"/>
  <c r="AO1010" i="4"/>
  <c r="AT1010" i="4"/>
  <c r="AW1010" i="4" s="1"/>
  <c r="AU1010" i="4"/>
  <c r="AV1010" i="4"/>
  <c r="AX1010" i="4"/>
  <c r="AL1011" i="4"/>
  <c r="AM1011" i="4"/>
  <c r="AN1011" i="4"/>
  <c r="AO1011" i="4"/>
  <c r="AT1011" i="4"/>
  <c r="AU1011" i="4" s="1"/>
  <c r="AV1011" i="4"/>
  <c r="AW1011" i="4"/>
  <c r="AX1011" i="4"/>
  <c r="AV608" i="4" l="1"/>
  <c r="AW608" i="4"/>
  <c r="AW599" i="4"/>
  <c r="AU599" i="4"/>
  <c r="AV599" i="4"/>
  <c r="AU720" i="4"/>
  <c r="AV720" i="4"/>
  <c r="AU680" i="4"/>
  <c r="AV680" i="4"/>
  <c r="AV667" i="4"/>
  <c r="AU667" i="4"/>
  <c r="AW667" i="4"/>
  <c r="AY644" i="4"/>
  <c r="AZ644" i="4"/>
  <c r="AY583" i="4"/>
  <c r="BA583" i="4"/>
  <c r="AW533" i="4"/>
  <c r="AU533" i="4"/>
  <c r="AU511" i="4"/>
  <c r="AV511" i="4"/>
  <c r="AW511" i="4"/>
  <c r="AY703" i="4"/>
  <c r="AZ703" i="4"/>
  <c r="AW1008" i="4"/>
  <c r="AY766" i="4"/>
  <c r="BA766" i="4"/>
  <c r="AV1008" i="4"/>
  <c r="AW999" i="4"/>
  <c r="AV992" i="4"/>
  <c r="AW983" i="4"/>
  <c r="AV976" i="4"/>
  <c r="BA935" i="4"/>
  <c r="AZ930" i="4"/>
  <c r="BA903" i="4"/>
  <c r="BA898" i="4"/>
  <c r="AZ893" i="4"/>
  <c r="BA886" i="4"/>
  <c r="AZ879" i="4"/>
  <c r="BA870" i="4"/>
  <c r="AZ863" i="4"/>
  <c r="BA854" i="4"/>
  <c r="AZ847" i="4"/>
  <c r="BA838" i="4"/>
  <c r="AZ831" i="4"/>
  <c r="BA822" i="4"/>
  <c r="BA806" i="4"/>
  <c r="BA790" i="4"/>
  <c r="AY772" i="4"/>
  <c r="AZ772" i="4"/>
  <c r="AY770" i="4"/>
  <c r="BA770" i="4"/>
  <c r="AY768" i="4"/>
  <c r="BA768" i="4"/>
  <c r="AY695" i="4"/>
  <c r="AZ695" i="4"/>
  <c r="AU579" i="4"/>
  <c r="AV579" i="4"/>
  <c r="AZ573" i="4"/>
  <c r="AY550" i="4"/>
  <c r="AZ550" i="4"/>
  <c r="BA550" i="4"/>
  <c r="AZ519" i="4"/>
  <c r="AY519" i="4"/>
  <c r="BA519" i="4"/>
  <c r="AY754" i="4"/>
  <c r="BA754" i="4"/>
  <c r="AV999" i="4"/>
  <c r="AV983" i="4"/>
  <c r="AZ935" i="4"/>
  <c r="BA918" i="4"/>
  <c r="BA913" i="4"/>
  <c r="BA908" i="4"/>
  <c r="AZ903" i="4"/>
  <c r="AZ898" i="4"/>
  <c r="AZ886" i="4"/>
  <c r="BA877" i="4"/>
  <c r="AZ870" i="4"/>
  <c r="BA861" i="4"/>
  <c r="AZ854" i="4"/>
  <c r="BA845" i="4"/>
  <c r="AZ838" i="4"/>
  <c r="BA829" i="4"/>
  <c r="AZ822" i="4"/>
  <c r="BA813" i="4"/>
  <c r="AZ806" i="4"/>
  <c r="BA797" i="4"/>
  <c r="AZ790" i="4"/>
  <c r="AY782" i="4"/>
  <c r="BA782" i="4"/>
  <c r="AY693" i="4"/>
  <c r="BA693" i="4"/>
  <c r="BA674" i="4"/>
  <c r="AU535" i="4"/>
  <c r="AV535" i="4"/>
  <c r="AW535" i="4"/>
  <c r="AV395" i="4"/>
  <c r="AU395" i="4"/>
  <c r="AZ797" i="4"/>
  <c r="AY788" i="4"/>
  <c r="AZ788" i="4"/>
  <c r="AY786" i="4"/>
  <c r="BA786" i="4"/>
  <c r="AY784" i="4"/>
  <c r="BA784" i="4"/>
  <c r="BA739" i="4"/>
  <c r="BA737" i="4"/>
  <c r="BA735" i="4"/>
  <c r="AY725" i="4"/>
  <c r="AZ725" i="4"/>
  <c r="AY721" i="4"/>
  <c r="AZ721" i="4"/>
  <c r="AV662" i="4"/>
  <c r="AU662" i="4"/>
  <c r="AW662" i="4"/>
  <c r="AU630" i="4"/>
  <c r="AW615" i="4"/>
  <c r="AU615" i="4"/>
  <c r="AY611" i="4"/>
  <c r="AZ611" i="4"/>
  <c r="BA611" i="4"/>
  <c r="AU603" i="4"/>
  <c r="AW603" i="4"/>
  <c r="BA586" i="4"/>
  <c r="AW575" i="4"/>
  <c r="AV575" i="4"/>
  <c r="AZ426" i="4"/>
  <c r="AY426" i="4"/>
  <c r="BA426" i="4"/>
  <c r="BA741" i="4"/>
  <c r="AZ739" i="4"/>
  <c r="AZ737" i="4"/>
  <c r="AU712" i="4"/>
  <c r="AV712" i="4"/>
  <c r="AY710" i="4"/>
  <c r="BA710" i="4"/>
  <c r="AZ708" i="4"/>
  <c r="BA708" i="4"/>
  <c r="AY687" i="4"/>
  <c r="BA687" i="4"/>
  <c r="AY685" i="4"/>
  <c r="AZ685" i="4"/>
  <c r="AU653" i="4"/>
  <c r="AV653" i="4"/>
  <c r="AY607" i="4"/>
  <c r="AZ607" i="4"/>
  <c r="BA607" i="4"/>
  <c r="AY588" i="4"/>
  <c r="AZ588" i="4"/>
  <c r="BA588" i="4"/>
  <c r="AU552" i="4"/>
  <c r="AV552" i="4"/>
  <c r="AW552" i="4"/>
  <c r="AY545" i="4"/>
  <c r="AZ545" i="4"/>
  <c r="BA545" i="4"/>
  <c r="AV499" i="4"/>
  <c r="AU499" i="4"/>
  <c r="AW499" i="4"/>
  <c r="AU263" i="4"/>
  <c r="AV263" i="4"/>
  <c r="AY741" i="4"/>
  <c r="AY681" i="4"/>
  <c r="AZ681" i="4"/>
  <c r="AV676" i="4"/>
  <c r="AU676" i="4"/>
  <c r="AY541" i="4"/>
  <c r="AZ541" i="4"/>
  <c r="BA541" i="4"/>
  <c r="AU706" i="4"/>
  <c r="AW706" i="4"/>
  <c r="AY702" i="4"/>
  <c r="AZ702" i="4"/>
  <c r="AY672" i="4"/>
  <c r="AZ672" i="4"/>
  <c r="AY627" i="4"/>
  <c r="AZ627" i="4"/>
  <c r="BA627" i="4"/>
  <c r="AY554" i="4"/>
  <c r="AZ554" i="4"/>
  <c r="BA554" i="4"/>
  <c r="AZ523" i="4"/>
  <c r="AY523" i="4"/>
  <c r="BA523" i="4"/>
  <c r="AV402" i="4"/>
  <c r="AW402" i="4"/>
  <c r="AW1009" i="4"/>
  <c r="AW993" i="4"/>
  <c r="AW977" i="4"/>
  <c r="AZ956" i="4"/>
  <c r="AZ952" i="4"/>
  <c r="AZ948" i="4"/>
  <c r="AZ944" i="4"/>
  <c r="AZ940" i="4"/>
  <c r="BA931" i="4"/>
  <c r="BA880" i="4"/>
  <c r="BA864" i="4"/>
  <c r="BA848" i="4"/>
  <c r="BA832" i="4"/>
  <c r="BA816" i="4"/>
  <c r="BA800" i="4"/>
  <c r="BA771" i="4"/>
  <c r="BA769" i="4"/>
  <c r="BA767" i="4"/>
  <c r="AY757" i="4"/>
  <c r="AZ694" i="4"/>
  <c r="AY670" i="4"/>
  <c r="BA670" i="4"/>
  <c r="AU666" i="4"/>
  <c r="AY659" i="4"/>
  <c r="AZ659" i="4"/>
  <c r="BA659" i="4"/>
  <c r="AY643" i="4"/>
  <c r="AZ643" i="4"/>
  <c r="AY634" i="4"/>
  <c r="BA634" i="4"/>
  <c r="AW625" i="4"/>
  <c r="AU625" i="4"/>
  <c r="AU598" i="4"/>
  <c r="AV590" i="4"/>
  <c r="AU590" i="4"/>
  <c r="AW590" i="4"/>
  <c r="AV501" i="4"/>
  <c r="AU501" i="4"/>
  <c r="AW501" i="4"/>
  <c r="AV1009" i="4"/>
  <c r="AV977" i="4"/>
  <c r="AZ880" i="4"/>
  <c r="AZ864" i="4"/>
  <c r="AZ848" i="4"/>
  <c r="AZ832" i="4"/>
  <c r="AZ816" i="4"/>
  <c r="AZ800" i="4"/>
  <c r="AW719" i="4"/>
  <c r="AV719" i="4"/>
  <c r="AY713" i="4"/>
  <c r="AZ713" i="4"/>
  <c r="AY690" i="4"/>
  <c r="AZ690" i="4"/>
  <c r="AU643" i="4"/>
  <c r="AV643" i="4"/>
  <c r="AW643" i="4"/>
  <c r="AY602" i="4"/>
  <c r="AZ602" i="4"/>
  <c r="BA602" i="4"/>
  <c r="AY574" i="4"/>
  <c r="AZ574" i="4"/>
  <c r="BA574" i="4"/>
  <c r="AV556" i="4"/>
  <c r="AU556" i="4"/>
  <c r="AW556" i="4"/>
  <c r="AZ430" i="4"/>
  <c r="AY430" i="4"/>
  <c r="BA430" i="4"/>
  <c r="AY699" i="4"/>
  <c r="BA699" i="4"/>
  <c r="AV993" i="4"/>
  <c r="BA936" i="4"/>
  <c r="AZ931" i="4"/>
  <c r="AZ936" i="4"/>
  <c r="BA924" i="4"/>
  <c r="BA878" i="4"/>
  <c r="BA862" i="4"/>
  <c r="BA846" i="4"/>
  <c r="BA830" i="4"/>
  <c r="BA814" i="4"/>
  <c r="BA798" i="4"/>
  <c r="BA787" i="4"/>
  <c r="BA785" i="4"/>
  <c r="BA783" i="4"/>
  <c r="AY773" i="4"/>
  <c r="AZ732" i="4"/>
  <c r="AU698" i="4"/>
  <c r="AW698" i="4"/>
  <c r="AY696" i="4"/>
  <c r="BA696" i="4"/>
  <c r="AY692" i="4"/>
  <c r="AZ692" i="4"/>
  <c r="AU690" i="4"/>
  <c r="AW690" i="4"/>
  <c r="AV679" i="4"/>
  <c r="AY638" i="4"/>
  <c r="AZ638" i="4"/>
  <c r="AV636" i="4"/>
  <c r="AW718" i="4"/>
  <c r="AV718" i="4"/>
  <c r="AZ878" i="4"/>
  <c r="AZ862" i="4"/>
  <c r="AZ846" i="4"/>
  <c r="AY724" i="4"/>
  <c r="AZ724" i="4"/>
  <c r="AU713" i="4"/>
  <c r="AW713" i="4"/>
  <c r="AZ711" i="4"/>
  <c r="BA711" i="4"/>
  <c r="AW652" i="4"/>
  <c r="AU652" i="4"/>
  <c r="AY640" i="4"/>
  <c r="AZ640" i="4"/>
  <c r="AU638" i="4"/>
  <c r="AV638" i="4"/>
  <c r="AW638" i="4"/>
  <c r="AY568" i="4"/>
  <c r="AZ568" i="4"/>
  <c r="BA568" i="4"/>
  <c r="AY564" i="4"/>
  <c r="AZ564" i="4"/>
  <c r="BA564" i="4"/>
  <c r="AY756" i="4"/>
  <c r="AZ756" i="4"/>
  <c r="AY789" i="4"/>
  <c r="AV696" i="4"/>
  <c r="AW696" i="4"/>
  <c r="AW688" i="4"/>
  <c r="AY684" i="4"/>
  <c r="AZ684" i="4"/>
  <c r="AU661" i="4"/>
  <c r="AW661" i="4"/>
  <c r="AU629" i="4"/>
  <c r="AW629" i="4"/>
  <c r="AW125" i="4"/>
  <c r="AU125" i="4"/>
  <c r="AW996" i="4"/>
  <c r="AW980" i="4"/>
  <c r="BA917" i="4"/>
  <c r="BA867" i="4"/>
  <c r="BA851" i="4"/>
  <c r="BA835" i="4"/>
  <c r="BA819" i="4"/>
  <c r="BA803" i="4"/>
  <c r="BA762" i="4"/>
  <c r="AY734" i="4"/>
  <c r="BA734" i="4"/>
  <c r="AV688" i="4"/>
  <c r="AZ680" i="4"/>
  <c r="AU631" i="4"/>
  <c r="AV631" i="4"/>
  <c r="AW631" i="4"/>
  <c r="AY593" i="4"/>
  <c r="AZ593" i="4"/>
  <c r="BA593" i="4"/>
  <c r="AZ529" i="4"/>
  <c r="AY529" i="4"/>
  <c r="BA529" i="4"/>
  <c r="AY752" i="4"/>
  <c r="BA752" i="4"/>
  <c r="AZ697" i="4"/>
  <c r="BA697" i="4"/>
  <c r="BA883" i="4"/>
  <c r="AW1003" i="4"/>
  <c r="AV996" i="4"/>
  <c r="AW987" i="4"/>
  <c r="AV980" i="4"/>
  <c r="AW971" i="4"/>
  <c r="BA967" i="4"/>
  <c r="AY965" i="4"/>
  <c r="AZ961" i="4"/>
  <c r="AZ953" i="4"/>
  <c r="AZ945" i="4"/>
  <c r="AZ941" i="4"/>
  <c r="AZ927" i="4"/>
  <c r="AZ922" i="4"/>
  <c r="AZ917" i="4"/>
  <c r="AZ907" i="4"/>
  <c r="BA895" i="4"/>
  <c r="BA890" i="4"/>
  <c r="AZ883" i="4"/>
  <c r="BA874" i="4"/>
  <c r="AZ867" i="4"/>
  <c r="BA858" i="4"/>
  <c r="AZ851" i="4"/>
  <c r="BA842" i="4"/>
  <c r="AZ835" i="4"/>
  <c r="BA826" i="4"/>
  <c r="AZ819" i="4"/>
  <c r="BA810" i="4"/>
  <c r="AZ803" i="4"/>
  <c r="BA794" i="4"/>
  <c r="AZ764" i="4"/>
  <c r="AZ762" i="4"/>
  <c r="AY740" i="4"/>
  <c r="AZ740" i="4"/>
  <c r="AY738" i="4"/>
  <c r="BA738" i="4"/>
  <c r="AY736" i="4"/>
  <c r="BA736" i="4"/>
  <c r="AY686" i="4"/>
  <c r="AZ686" i="4"/>
  <c r="AY680" i="4"/>
  <c r="AV675" i="4"/>
  <c r="AU675" i="4"/>
  <c r="AU622" i="4"/>
  <c r="AZ606" i="4"/>
  <c r="AV566" i="4"/>
  <c r="AU566" i="4"/>
  <c r="AW566" i="4"/>
  <c r="AY601" i="4"/>
  <c r="BA601" i="4"/>
  <c r="BA927" i="4"/>
  <c r="BA922" i="4"/>
  <c r="BA907" i="4"/>
  <c r="AY963" i="4"/>
  <c r="AY961" i="4"/>
  <c r="AZ957" i="4"/>
  <c r="AY953" i="4"/>
  <c r="AZ949" i="4"/>
  <c r="AY945" i="4"/>
  <c r="AY941" i="4"/>
  <c r="AY764" i="4"/>
  <c r="BA756" i="4"/>
  <c r="AZ754" i="4"/>
  <c r="AZ752" i="4"/>
  <c r="AY750" i="4"/>
  <c r="BA750" i="4"/>
  <c r="AW720" i="4"/>
  <c r="AY718" i="4"/>
  <c r="AZ718" i="4"/>
  <c r="AV705" i="4"/>
  <c r="BA703" i="4"/>
  <c r="AZ699" i="4"/>
  <c r="AY697" i="4"/>
  <c r="AY671" i="4"/>
  <c r="AZ671" i="4"/>
  <c r="AU608" i="4"/>
  <c r="AZ601" i="4"/>
  <c r="AW509" i="4"/>
  <c r="AU509" i="4"/>
  <c r="AU312" i="4"/>
  <c r="AV312" i="4"/>
  <c r="AY781" i="4"/>
  <c r="BA779" i="4"/>
  <c r="AY765" i="4"/>
  <c r="BA763" i="4"/>
  <c r="AY749" i="4"/>
  <c r="BA747" i="4"/>
  <c r="AY733" i="4"/>
  <c r="BA731" i="4"/>
  <c r="BA707" i="4"/>
  <c r="BA704" i="4"/>
  <c r="AW703" i="4"/>
  <c r="BA701" i="4"/>
  <c r="AV686" i="4"/>
  <c r="AW681" i="4"/>
  <c r="BA678" i="4"/>
  <c r="AY675" i="4"/>
  <c r="AZ589" i="4"/>
  <c r="AU576" i="4"/>
  <c r="AV571" i="4"/>
  <c r="AZ569" i="4"/>
  <c r="AZ551" i="4"/>
  <c r="AW546" i="4"/>
  <c r="AU543" i="4"/>
  <c r="AV534" i="4"/>
  <c r="AU513" i="4"/>
  <c r="AV505" i="4"/>
  <c r="AV484" i="4"/>
  <c r="AU482" i="4"/>
  <c r="AV480" i="4"/>
  <c r="AY458" i="4"/>
  <c r="AW456" i="4"/>
  <c r="BA429" i="4"/>
  <c r="AV413" i="4"/>
  <c r="BA403" i="4"/>
  <c r="BA379" i="4"/>
  <c r="AZ320" i="4"/>
  <c r="AZ262" i="4"/>
  <c r="AZ260" i="4"/>
  <c r="AW258" i="4"/>
  <c r="BA180" i="4"/>
  <c r="AU124" i="4"/>
  <c r="AW111" i="4"/>
  <c r="AV50" i="4"/>
  <c r="AY22" i="4"/>
  <c r="AY13" i="4"/>
  <c r="AV6" i="4"/>
  <c r="AW637" i="4"/>
  <c r="BA635" i="4"/>
  <c r="AW623" i="4"/>
  <c r="AW612" i="4"/>
  <c r="BA610" i="4"/>
  <c r="BA597" i="4"/>
  <c r="AW594" i="4"/>
  <c r="BA592" i="4"/>
  <c r="AW584" i="4"/>
  <c r="BA559" i="4"/>
  <c r="BA544" i="4"/>
  <c r="AV464" i="4"/>
  <c r="AW460" i="4"/>
  <c r="BA441" i="4"/>
  <c r="BA433" i="4"/>
  <c r="AY429" i="4"/>
  <c r="BA425" i="4"/>
  <c r="AW421" i="4"/>
  <c r="AZ615" i="4"/>
  <c r="AZ600" i="4"/>
  <c r="AZ587" i="4"/>
  <c r="AZ582" i="4"/>
  <c r="AZ577" i="4"/>
  <c r="AU564" i="4"/>
  <c r="AW554" i="4"/>
  <c r="AZ549" i="4"/>
  <c r="AV541" i="4"/>
  <c r="AZ539" i="4"/>
  <c r="AV526" i="4"/>
  <c r="AU488" i="4"/>
  <c r="BA315" i="4"/>
  <c r="AZ268" i="4"/>
  <c r="AW266" i="4"/>
  <c r="AV251" i="4"/>
  <c r="AW249" i="4"/>
  <c r="AV247" i="4"/>
  <c r="BA188" i="4"/>
  <c r="AY186" i="4"/>
  <c r="AU184" i="4"/>
  <c r="AU175" i="4"/>
  <c r="AY135" i="4"/>
  <c r="AY119" i="4"/>
  <c r="AY56" i="4"/>
  <c r="AZ30" i="4"/>
  <c r="AY28" i="4"/>
  <c r="AY15" i="4"/>
  <c r="BA605" i="4"/>
  <c r="AW597" i="4"/>
  <c r="BA595" i="4"/>
  <c r="BA580" i="4"/>
  <c r="BA557" i="4"/>
  <c r="AV554" i="4"/>
  <c r="BA552" i="4"/>
  <c r="BA547" i="4"/>
  <c r="BA535" i="4"/>
  <c r="BA506" i="4"/>
  <c r="BA414" i="4"/>
  <c r="AW343" i="4"/>
  <c r="AW253" i="4"/>
  <c r="BA714" i="4"/>
  <c r="BA691" i="4"/>
  <c r="BA688" i="4"/>
  <c r="AW646" i="4"/>
  <c r="BA613" i="4"/>
  <c r="BA608" i="4"/>
  <c r="AZ605" i="4"/>
  <c r="AW600" i="4"/>
  <c r="AV597" i="4"/>
  <c r="AZ595" i="4"/>
  <c r="BA590" i="4"/>
  <c r="BA585" i="4"/>
  <c r="AW582" i="4"/>
  <c r="AZ580" i="4"/>
  <c r="AZ557" i="4"/>
  <c r="AZ552" i="4"/>
  <c r="AZ547" i="4"/>
  <c r="AW539" i="4"/>
  <c r="BA537" i="4"/>
  <c r="AY535" i="4"/>
  <c r="AY506" i="4"/>
  <c r="AW445" i="4"/>
  <c r="AW437" i="4"/>
  <c r="AY414" i="4"/>
  <c r="AW398" i="4"/>
  <c r="AY376" i="4"/>
  <c r="AV343" i="4"/>
  <c r="AZ317" i="4"/>
  <c r="AW270" i="4"/>
  <c r="AV253" i="4"/>
  <c r="AY194" i="4"/>
  <c r="AU128" i="4"/>
  <c r="AV17" i="4"/>
  <c r="AU710" i="4"/>
  <c r="AU699" i="4"/>
  <c r="BA664" i="4"/>
  <c r="AU654" i="4"/>
  <c r="AU650" i="4"/>
  <c r="AV644" i="4"/>
  <c r="BA632" i="4"/>
  <c r="BA630" i="4"/>
  <c r="BA616" i="4"/>
  <c r="AV605" i="4"/>
  <c r="AZ603" i="4"/>
  <c r="BA598" i="4"/>
  <c r="AW595" i="4"/>
  <c r="AW580" i="4"/>
  <c r="BA578" i="4"/>
  <c r="AZ575" i="4"/>
  <c r="AZ570" i="4"/>
  <c r="AU567" i="4"/>
  <c r="BA565" i="4"/>
  <c r="AU562" i="4"/>
  <c r="AZ560" i="4"/>
  <c r="AU557" i="4"/>
  <c r="AV547" i="4"/>
  <c r="AZ542" i="4"/>
  <c r="BA347" i="4"/>
  <c r="BA312" i="4"/>
  <c r="AW257" i="4"/>
  <c r="AW196" i="4"/>
  <c r="AU192" i="4"/>
  <c r="AU188" i="4"/>
  <c r="BA181" i="4"/>
  <c r="AU99" i="4"/>
  <c r="AY14" i="4"/>
  <c r="AZ7" i="4"/>
  <c r="AZ5" i="4"/>
  <c r="AU668" i="4"/>
  <c r="AV257" i="4"/>
  <c r="AU196" i="4"/>
  <c r="AY181" i="4"/>
  <c r="AU132" i="4"/>
  <c r="AY5" i="4"/>
  <c r="BA563" i="4"/>
  <c r="AW542" i="4"/>
  <c r="BA540" i="4"/>
  <c r="BA525" i="4"/>
  <c r="BA521" i="4"/>
  <c r="AW498" i="4"/>
  <c r="AW461" i="4"/>
  <c r="AW453" i="4"/>
  <c r="AW347" i="4"/>
  <c r="AW261" i="4"/>
  <c r="BA250" i="4"/>
  <c r="AU23" i="4"/>
  <c r="AU21" i="4"/>
  <c r="AV14" i="4"/>
  <c r="AW469" i="4"/>
  <c r="BA446" i="4"/>
  <c r="AY189" i="4"/>
  <c r="AU185" i="4"/>
  <c r="AU183" i="4"/>
  <c r="AY127" i="4"/>
  <c r="AW118" i="4"/>
  <c r="BA107" i="4"/>
  <c r="AY105" i="4"/>
  <c r="AU62" i="4"/>
  <c r="AY57" i="4"/>
  <c r="AY55" i="4"/>
  <c r="AZ31" i="4"/>
  <c r="AU27" i="4"/>
  <c r="AZ553" i="4"/>
  <c r="AU550" i="4"/>
  <c r="AU525" i="4"/>
  <c r="AU521" i="4"/>
  <c r="BA511" i="4"/>
  <c r="AW476" i="4"/>
  <c r="AU469" i="4"/>
  <c r="AY446" i="4"/>
  <c r="BA417" i="4"/>
  <c r="BA399" i="4"/>
  <c r="BA375" i="4"/>
  <c r="AW250" i="4"/>
  <c r="AY129" i="4"/>
  <c r="AU120" i="4"/>
  <c r="AU118" i="4"/>
  <c r="AW606" i="4"/>
  <c r="BA604" i="4"/>
  <c r="BA599" i="4"/>
  <c r="BA566" i="4"/>
  <c r="BA561" i="4"/>
  <c r="AW558" i="4"/>
  <c r="BA556" i="4"/>
  <c r="AW548" i="4"/>
  <c r="BA546" i="4"/>
  <c r="BA513" i="4"/>
  <c r="BA454" i="4"/>
  <c r="AW415" i="4"/>
  <c r="AV316" i="4"/>
  <c r="BA111" i="4"/>
  <c r="AW107" i="4"/>
  <c r="AU29" i="4"/>
  <c r="AU606" i="4"/>
  <c r="AZ604" i="4"/>
  <c r="AZ599" i="4"/>
  <c r="AU596" i="4"/>
  <c r="AZ566" i="4"/>
  <c r="AZ561" i="4"/>
  <c r="AU558" i="4"/>
  <c r="AZ556" i="4"/>
  <c r="AU548" i="4"/>
  <c r="AZ546" i="4"/>
  <c r="AY513" i="4"/>
  <c r="BA509" i="4"/>
  <c r="AV478" i="4"/>
  <c r="BA462" i="4"/>
  <c r="AY454" i="4"/>
  <c r="BA421" i="4"/>
  <c r="AV415" i="4"/>
  <c r="AW335" i="4"/>
  <c r="AZ256" i="4"/>
  <c r="AY131" i="4"/>
  <c r="AU129" i="4"/>
  <c r="AY111" i="4"/>
  <c r="AU10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06" i="3"/>
  <c r="BC617" i="3"/>
  <c r="BC597" i="3"/>
  <c r="BC535" i="3"/>
  <c r="BC528" i="3"/>
  <c r="BC384" i="3"/>
  <c r="BC241" i="3"/>
  <c r="BC240" i="3"/>
  <c r="BC217" i="3"/>
  <c r="BC173" i="3"/>
  <c r="BC167" i="3"/>
  <c r="BC55" i="3"/>
  <c r="BC40" i="3"/>
  <c r="BC32" i="3"/>
  <c r="BC33" i="3"/>
  <c r="BC68" i="3"/>
  <c r="BC178" i="3"/>
  <c r="BC290" i="3"/>
  <c r="BC298" i="3"/>
  <c r="BC366" i="3"/>
  <c r="BC411" i="3"/>
  <c r="BC430" i="3"/>
  <c r="BC490" i="3"/>
  <c r="BC517" i="3"/>
  <c r="BC581" i="3"/>
  <c r="BC692" i="3"/>
  <c r="BC698" i="3"/>
  <c r="BC786" i="3"/>
  <c r="BC787" i="3"/>
  <c r="BC797" i="3"/>
  <c r="BB882" i="3" l="1"/>
  <c r="BC425" i="3"/>
  <c r="BB421" i="3"/>
  <c r="BC171" i="3"/>
  <c r="BB133" i="3"/>
  <c r="AU10" i="4"/>
  <c r="BC234" i="3"/>
  <c r="BB935" i="3"/>
  <c r="BB671" i="3"/>
  <c r="BC659" i="3"/>
  <c r="BC179" i="3"/>
  <c r="BB903" i="3"/>
  <c r="BB512" i="3"/>
  <c r="BC658" i="3"/>
  <c r="BC454" i="3"/>
  <c r="BC650" i="3"/>
  <c r="BC596" i="3"/>
  <c r="BB619" i="3"/>
  <c r="BB415" i="3"/>
  <c r="BC484" i="3"/>
  <c r="BC623" i="3"/>
  <c r="BC468" i="3"/>
  <c r="BC136" i="3"/>
  <c r="BC801" i="3"/>
  <c r="BC431" i="3"/>
  <c r="BC830" i="3"/>
  <c r="BC789" i="3"/>
  <c r="BC20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AW185" i="3"/>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<sst xmlns="http://schemas.openxmlformats.org/spreadsheetml/2006/main" count="9368" uniqueCount="3887">
  <si>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</si>
  <si>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</si>
  <si>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</si>
  <si>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</si>
  <si>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</si>
  <si>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</si>
  <si>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</si>
  <si>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</si>
  <si>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</si>
  <si>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</si>
  <si>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</si>
  <si>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</si>
  <si>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</si>
  <si>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</si>
  <si>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</si>
  <si>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</si>
  <si>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</si>
  <si>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</si>
  <si>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</si>
  <si>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</si>
  <si>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</si>
  <si>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</si>
  <si>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</si>
  <si>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</si>
  <si>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</si>
  <si>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</si>
  <si>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</si>
  <si>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</si>
  <si>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</si>
  <si>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</si>
  <si>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</si>
  <si>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</si>
  <si>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</si>
  <si>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</si>
  <si>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</si>
  <si>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</si>
  <si>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</si>
  <si>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</si>
  <si>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</si>
  <si>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</si>
  <si>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</si>
  <si>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</si>
  <si>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</si>
  <si>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</si>
  <si>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</si>
  <si>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</si>
  <si>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</si>
  <si>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</si>
  <si>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</si>
  <si>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</si>
  <si>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</si>
  <si>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</si>
  <si>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</si>
  <si>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</si>
  <si>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</si>
  <si>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</si>
  <si>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</si>
  <si>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</si>
  <si>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</si>
  <si>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</si>
  <si>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</si>
  <si>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</si>
  <si>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</si>
  <si>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</si>
  <si>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</si>
  <si>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</si>
  <si>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</si>
  <si>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</si>
  <si>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</si>
  <si>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</si>
  <si>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</si>
  <si>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</si>
  <si>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</si>
  <si>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</si>
  <si>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</si>
  <si>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</si>
  <si>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</si>
  <si>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</si>
  <si>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</si>
  <si>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</si>
  <si>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</si>
  <si>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</si>
  <si>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</si>
  <si>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</si>
  <si>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</si>
  <si>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</si>
  <si>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</si>
  <si>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</si>
  <si>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</si>
  <si>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</si>
  <si>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</si>
  <si>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</si>
  <si>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</si>
  <si>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</si>
  <si>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</si>
  <si>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</si>
  <si>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</si>
  <si>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</si>
  <si>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</si>
  <si>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</si>
  <si>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</si>
  <si>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</si>
  <si>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</si>
  <si>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</si>
  <si>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</si>
  <si>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</si>
  <si>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</si>
  <si>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</si>
  <si>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</si>
  <si>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</si>
  <si>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</si>
  <si>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</si>
  <si>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</si>
  <si>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</si>
  <si>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</si>
  <si>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</si>
  <si>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</si>
  <si>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</si>
  <si>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</si>
  <si>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</si>
  <si>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</si>
  <si>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</si>
  <si>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</si>
  <si>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</si>
  <si>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</si>
  <si>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</si>
  <si>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</si>
  <si>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</si>
  <si>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</si>
  <si>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</si>
  <si>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</si>
  <si>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</si>
  <si>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</si>
  <si>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</si>
  <si>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</si>
  <si>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</si>
  <si>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</si>
  <si>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</si>
  <si>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</si>
  <si>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</si>
  <si>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</si>
  <si>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</si>
  <si>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</si>
  <si>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</si>
  <si>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</si>
  <si>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</si>
  <si>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</si>
  <si>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</si>
  <si>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</si>
  <si>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</si>
  <si>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</si>
  <si>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</si>
  <si>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</si>
  <si>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</si>
  <si>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</si>
  <si>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</si>
  <si>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</si>
  <si>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</si>
  <si>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</si>
  <si>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</si>
  <si>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</si>
  <si>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</si>
  <si>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</si>
  <si>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</si>
  <si>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</si>
  <si>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</si>
  <si>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</si>
  <si>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</si>
  <si>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</si>
  <si>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</si>
  <si>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</si>
  <si>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</si>
  <si>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</si>
  <si>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</si>
  <si>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</si>
  <si>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</si>
  <si>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</si>
  <si>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</si>
  <si>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</si>
  <si>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</si>
  <si>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</si>
  <si>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</si>
  <si>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</si>
  <si>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</si>
  <si>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</si>
  <si>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</si>
  <si>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</si>
  <si>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</si>
  <si>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</si>
  <si>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</si>
  <si>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</si>
  <si>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</si>
  <si>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</si>
  <si>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</si>
  <si>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</si>
  <si>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</si>
  <si>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</si>
  <si>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</si>
  <si>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</si>
  <si>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</si>
  <si>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</si>
  <si>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</si>
  <si>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</si>
  <si>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</si>
  <si>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</si>
  <si>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</si>
  <si>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</si>
  <si>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</si>
  <si>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</si>
  <si>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</si>
  <si>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</si>
  <si>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</si>
  <si>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</si>
  <si>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</si>
  <si>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</si>
  <si>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</si>
  <si>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</si>
  <si>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</si>
  <si>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</si>
  <si>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</si>
  <si>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</si>
  <si>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</si>
  <si>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</si>
  <si>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</si>
  <si>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</si>
  <si>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</si>
  <si>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</si>
  <si>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</si>
  <si>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</si>
  <si>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</si>
  <si>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</si>
  <si>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</si>
  <si>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</si>
  <si>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</si>
  <si>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</si>
  <si>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</si>
  <si>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</si>
  <si>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</si>
  <si>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</si>
  <si>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</si>
  <si>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</si>
  <si>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</si>
  <si>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</si>
  <si>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</si>
  <si>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</si>
  <si>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</si>
  <si>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</si>
  <si>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</si>
  <si>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</si>
  <si>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</si>
  <si>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</si>
  <si>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</si>
  <si>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</si>
  <si>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</si>
  <si>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</si>
  <si>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</si>
  <si>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</si>
  <si>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</si>
  <si>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</si>
  <si>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</si>
  <si>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</si>
  <si>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</si>
  <si>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</si>
  <si>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</si>
  <si>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</si>
  <si>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</si>
  <si>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</si>
  <si>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</si>
  <si>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</si>
  <si>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</si>
  <si>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</si>
  <si>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</si>
  <si>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</si>
  <si>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</si>
  <si>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</si>
  <si>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</si>
  <si>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</si>
  <si>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</si>
  <si>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</si>
  <si>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</si>
  <si>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</si>
  <si>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</si>
  <si>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</si>
  <si>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</si>
  <si>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</si>
  <si>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</si>
  <si>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</si>
  <si>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</si>
  <si>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</si>
  <si>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</si>
  <si>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</si>
  <si>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</si>
  <si>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</si>
  <si>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</si>
  <si>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</si>
  <si>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</si>
  <si>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</si>
  <si>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</si>
  <si>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</si>
  <si>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</si>
  <si>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</si>
  <si>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</si>
  <si>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</si>
  <si>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</si>
  <si>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</si>
  <si>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</si>
  <si>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</si>
  <si>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</si>
  <si>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</si>
  <si>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</si>
  <si>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</si>
  <si>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</si>
  <si>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</si>
  <si>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</si>
  <si>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</si>
  <si>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</si>
  <si>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</si>
  <si>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</si>
  <si>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</si>
  <si>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</si>
  <si>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</si>
  <si>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</si>
  <si>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</si>
  <si>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</si>
  <si>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</si>
  <si>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</si>
  <si>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</si>
  <si>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</si>
  <si>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</si>
  <si>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</si>
  <si>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</si>
  <si>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</si>
  <si>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</si>
  <si>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</si>
  <si>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</si>
  <si>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</si>
  <si>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</si>
  <si>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</si>
  <si>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</si>
  <si>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</si>
  <si>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</si>
  <si>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</si>
  <si>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</si>
  <si>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</si>
  <si>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</si>
  <si>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</si>
  <si>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</si>
  <si>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</si>
  <si>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</si>
  <si>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</si>
  <si>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</si>
  <si>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</si>
  <si>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</si>
  <si>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</si>
  <si>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</si>
  <si>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</si>
  <si>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</si>
  <si>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</si>
  <si>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</si>
  <si>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</si>
  <si>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</si>
  <si>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</si>
  <si>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</si>
  <si>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</si>
  <si>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</si>
  <si>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</si>
  <si>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</si>
  <si>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</si>
  <si>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</si>
  <si>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</si>
  <si>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</si>
  <si>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</si>
  <si>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</si>
  <si>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</si>
  <si>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</si>
  <si>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</si>
  <si>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</si>
  <si>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</si>
  <si>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</si>
  <si>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</si>
  <si>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</si>
  <si>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</si>
  <si>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</si>
  <si>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</si>
  <si>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</si>
  <si>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</si>
  <si>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</si>
  <si>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</si>
  <si>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</si>
  <si>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</si>
  <si>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</si>
  <si>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</si>
  <si>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</si>
  <si>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</si>
  <si>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</si>
  <si>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</si>
  <si>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</si>
  <si>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</si>
  <si>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</si>
  <si>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</si>
  <si>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</si>
  <si>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</si>
  <si>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</si>
  <si>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</si>
  <si>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</si>
  <si>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</si>
  <si>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</si>
  <si>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</si>
  <si>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</si>
  <si>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</si>
  <si>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</si>
  <si>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</si>
  <si>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</si>
  <si>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</si>
  <si>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</si>
  <si>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</si>
  <si>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</si>
  <si>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</si>
  <si>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</si>
  <si>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</si>
  <si>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</si>
  <si>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</si>
  <si>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</si>
  <si>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</si>
  <si>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</si>
  <si>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</si>
  <si>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</si>
  <si>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</si>
  <si>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</si>
  <si>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</si>
  <si>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</si>
  <si>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</si>
  <si>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</si>
  <si>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</si>
  <si>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</si>
  <si>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</si>
  <si>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</si>
  <si>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</si>
  <si>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</si>
  <si>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</si>
  <si>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</si>
  <si>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</si>
  <si>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</si>
  <si>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</si>
  <si>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</si>
  <si>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</si>
  <si>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</si>
  <si>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</si>
  <si>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</si>
  <si>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</si>
  <si>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</si>
  <si>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</si>
  <si>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</si>
  <si>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</si>
  <si>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</si>
  <si>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</si>
  <si>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</si>
  <si>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</si>
  <si>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</si>
  <si>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</si>
  <si>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</si>
  <si>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</si>
  <si>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</si>
  <si>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</si>
  <si>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</si>
  <si>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</si>
  <si>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</si>
  <si>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</si>
  <si>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</si>
  <si>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</si>
  <si>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</si>
  <si>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</si>
  <si>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</si>
  <si>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</si>
  <si>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</si>
  <si>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</si>
  <si>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</si>
  <si>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</si>
  <si>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</si>
  <si>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</si>
  <si>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</si>
  <si>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</si>
  <si>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</si>
  <si>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</si>
  <si>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</si>
  <si>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</si>
  <si>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</si>
  <si>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</si>
  <si>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</si>
  <si>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</si>
  <si>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</si>
  <si>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</si>
  <si>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</si>
  <si>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</si>
  <si>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</si>
  <si>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</si>
  <si>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</si>
  <si>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</si>
  <si>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</si>
  <si>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</si>
  <si>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</si>
  <si>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</si>
  <si>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</si>
  <si>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</si>
  <si>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</si>
  <si>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</si>
  <si>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</si>
  <si>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</si>
  <si>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</si>
  <si>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</si>
  <si>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</si>
  <si>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</si>
  <si>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</si>
  <si>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</si>
  <si>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</si>
  <si>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</si>
  <si>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</si>
  <si>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</si>
  <si>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</si>
  <si>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</si>
  <si>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</si>
  <si>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</si>
  <si>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</si>
  <si>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</si>
  <si>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</si>
  <si>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</si>
  <si>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</si>
  <si>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</si>
  <si>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</si>
  <si>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</si>
  <si>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</si>
  <si>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</si>
  <si>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</si>
  <si>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</si>
  <si>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</si>
  <si>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</si>
  <si>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</si>
  <si>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</si>
  <si>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</si>
  <si>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</si>
  <si>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</si>
  <si>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</si>
  <si>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</si>
  <si>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</si>
  <si>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</si>
  <si>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</si>
  <si>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</si>
  <si>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</si>
  <si>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</si>
  <si>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</si>
  <si>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</si>
  <si>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</si>
  <si>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</si>
  <si>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</si>
  <si>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</si>
  <si>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</si>
  <si>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</si>
  <si>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</si>
  <si>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</si>
  <si>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</si>
  <si>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</si>
  <si>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</si>
  <si>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</si>
  <si>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</si>
  <si>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</si>
  <si>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</si>
  <si>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</si>
  <si>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</si>
  <si>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</si>
  <si>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</si>
  <si>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</si>
  <si>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</si>
  <si>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</si>
  <si>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</si>
  <si>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</si>
  <si>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</si>
  <si>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</si>
  <si>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</si>
  <si>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</si>
  <si>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</si>
  <si>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</si>
  <si>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</si>
  <si>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</si>
  <si>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</si>
  <si>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</si>
  <si>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</si>
  <si>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</si>
  <si>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</si>
  <si>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</si>
  <si>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</si>
  <si>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</si>
  <si>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</si>
  <si>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</si>
  <si>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</si>
  <si>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</si>
  <si>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</si>
  <si>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</si>
  <si>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</si>
  <si>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</si>
  <si>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</si>
  <si>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</si>
  <si>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</si>
  <si>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</si>
  <si>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</si>
  <si>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</si>
  <si>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</si>
  <si>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</si>
  <si>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</si>
  <si>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</si>
  <si>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</si>
  <si>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</si>
  <si>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</si>
  <si>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</si>
  <si>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</si>
  <si>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</si>
  <si>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</si>
  <si>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</si>
  <si>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</si>
  <si>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</si>
  <si>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</si>
  <si>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</si>
  <si>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</si>
  <si>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</si>
  <si>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</si>
  <si>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</si>
  <si>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</si>
  <si>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</si>
  <si>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</si>
  <si>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</si>
  <si>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</si>
  <si>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</si>
  <si>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</si>
  <si>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</si>
  <si>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</si>
  <si>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</si>
  <si>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</si>
  <si>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</si>
  <si>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</si>
  <si>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</si>
  <si>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</si>
  <si>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</si>
  <si>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</si>
  <si>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</si>
  <si>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</si>
  <si>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</si>
  <si>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</si>
  <si>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</si>
  <si>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</si>
  <si>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</si>
  <si>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</si>
  <si>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</si>
  <si>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</si>
  <si>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</si>
  <si>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</si>
  <si>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</si>
  <si>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</si>
  <si>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</si>
  <si>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</si>
  <si>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</si>
  <si>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</si>
  <si>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</si>
  <si>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</si>
  <si>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</si>
  <si>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</si>
  <si>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</si>
  <si>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</si>
  <si>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</si>
  <si>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</si>
  <si>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</si>
  <si>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</si>
  <si>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</si>
  <si>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</si>
  <si>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</si>
  <si>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</si>
  <si>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</si>
  <si>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</si>
  <si>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</si>
  <si>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</si>
  <si>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</si>
  <si>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</si>
  <si>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</si>
  <si>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</si>
  <si>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</si>
  <si>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</si>
  <si>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</si>
  <si>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</si>
  <si>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</si>
  <si>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</si>
  <si>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</si>
  <si>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</si>
  <si>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</si>
  <si>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</si>
  <si>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</si>
  <si>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</si>
  <si>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</si>
  <si>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</si>
  <si>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</si>
  <si>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</si>
  <si>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</si>
  <si>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</si>
  <si>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</si>
  <si>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</si>
  <si>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</si>
  <si>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</si>
  <si>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</si>
  <si>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</si>
  <si>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</si>
  <si>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</si>
  <si>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</si>
  <si>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</si>
  <si>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</si>
  <si>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</si>
  <si>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</si>
  <si>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</si>
  <si>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</si>
  <si>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</si>
  <si>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</si>
  <si>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</si>
  <si>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</si>
  <si>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</si>
  <si>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</si>
  <si>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</si>
  <si>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</si>
  <si>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</si>
  <si>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</si>
  <si>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</si>
  <si>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</si>
  <si>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</si>
  <si>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</si>
  <si>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</si>
  <si>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</si>
  <si>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</si>
  <si>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</si>
  <si>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</si>
  <si>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</si>
  <si>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</si>
  <si>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</si>
  <si>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</si>
  <si>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</si>
  <si>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</si>
  <si>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</si>
  <si>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</si>
  <si>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</si>
  <si>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</si>
  <si>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</si>
  <si>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</si>
  <si>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</si>
  <si>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</si>
  <si>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</si>
  <si>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</si>
  <si>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</si>
  <si>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</si>
  <si>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</si>
  <si>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</si>
  <si>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</si>
  <si>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</si>
  <si>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</si>
  <si>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</si>
  <si>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</si>
  <si>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</si>
  <si>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</si>
  <si>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</si>
  <si>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</si>
  <si>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</si>
  <si>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</si>
  <si>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</si>
  <si>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</si>
  <si>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</si>
  <si>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</si>
  <si>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</si>
  <si>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</si>
  <si>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</si>
  <si>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</si>
  <si>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</si>
  <si>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</si>
  <si>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</si>
  <si>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</si>
  <si>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</si>
  <si>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</si>
  <si>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</si>
  <si>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</si>
  <si>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</si>
  <si>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</si>
  <si>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</si>
  <si>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</si>
  <si>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</si>
  <si>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</si>
  <si>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</si>
  <si>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</si>
  <si>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</si>
  <si>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</si>
  <si>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</si>
  <si>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</si>
  <si>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</si>
  <si>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</si>
  <si>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</si>
  <si>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</si>
  <si>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</si>
  <si>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</si>
  <si>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</si>
  <si>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</si>
  <si>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</si>
  <si>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</si>
  <si>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</si>
  <si>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</si>
  <si>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</si>
  <si>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</si>
  <si>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</si>
  <si>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</si>
  <si>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</si>
  <si>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</si>
  <si>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</si>
  <si>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</si>
  <si>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</si>
  <si>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</si>
  <si>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</si>
  <si>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</si>
  <si>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</si>
  <si>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</si>
  <si>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</si>
  <si>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</si>
  <si>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</si>
  <si>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</si>
  <si>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</si>
  <si>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</si>
  <si>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</si>
  <si>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</si>
  <si>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</si>
  <si>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</si>
  <si>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</si>
  <si>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</si>
  <si>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</si>
  <si>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</si>
  <si>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</si>
  <si>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</si>
  <si>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</si>
  <si>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</si>
  <si>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</si>
  <si>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</si>
  <si>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</si>
  <si>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</si>
  <si>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</si>
  <si>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</si>
  <si>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</si>
  <si>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</si>
  <si>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</si>
  <si>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</si>
  <si>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</si>
  <si>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</si>
  <si>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</si>
  <si>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</si>
  <si>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</si>
  <si>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</si>
  <si>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</si>
  <si>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</si>
  <si>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</si>
  <si>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</si>
  <si>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</si>
  <si>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</si>
  <si>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</si>
  <si>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</si>
  <si>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</si>
  <si>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</si>
  <si>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</si>
  <si>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</si>
  <si>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</si>
  <si>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</si>
  <si>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</si>
  <si>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</si>
  <si>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</si>
  <si>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</si>
  <si>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</si>
  <si>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</si>
  <si>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</si>
  <si>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</si>
  <si>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</si>
  <si>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</si>
  <si>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</si>
  <si>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</si>
  <si>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</si>
  <si>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</si>
  <si>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</si>
  <si>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</si>
  <si>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</si>
  <si>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</si>
  <si>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</si>
  <si>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</si>
  <si>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</si>
  <si>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</si>
  <si>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</si>
  <si>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</si>
  <si>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</si>
  <si>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</si>
  <si>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</si>
  <si>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</si>
  <si>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</si>
  <si>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</si>
  <si>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</si>
  <si>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</si>
  <si>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</si>
  <si>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</si>
  <si>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</si>
  <si>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</si>
  <si>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</si>
  <si>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</si>
  <si>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</si>
  <si>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</si>
  <si>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</si>
  <si>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</si>
  <si>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</si>
  <si>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</si>
  <si>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</si>
  <si>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</si>
  <si>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</si>
  <si>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</si>
  <si>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</si>
  <si>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</si>
  <si>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</si>
  <si>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</si>
  <si>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</si>
  <si>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</si>
  <si>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</si>
  <si>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</si>
  <si>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</si>
  <si>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</si>
  <si>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</si>
  <si>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</si>
  <si>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</si>
  <si>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</si>
  <si>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</si>
  <si>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</si>
  <si>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</si>
  <si>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</si>
  <si>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</si>
  <si>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</si>
  <si>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</si>
  <si>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</si>
  <si>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</si>
  <si>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</si>
  <si>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</si>
  <si>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</si>
  <si>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</si>
  <si>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</si>
  <si>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</si>
  <si>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</si>
  <si>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</si>
  <si>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</si>
  <si>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</si>
  <si>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</si>
  <si>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</si>
  <si>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</si>
  <si>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</si>
  <si>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</si>
  <si>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</si>
  <si>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</si>
  <si>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</si>
  <si>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</si>
  <si>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</si>
  <si>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</si>
  <si>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</si>
  <si>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</si>
  <si>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</si>
  <si>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</si>
  <si>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</si>
  <si>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</si>
  <si>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</si>
  <si>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</si>
  <si>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</si>
  <si>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</si>
  <si>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</si>
  <si>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</si>
  <si>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</si>
  <si>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</si>
  <si>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</si>
  <si>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</si>
  <si>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</si>
  <si>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</si>
  <si>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</si>
  <si>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</si>
  <si>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</si>
  <si>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</si>
  <si>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</si>
  <si>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</si>
  <si>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</si>
  <si>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</si>
  <si>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</si>
  <si>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</si>
  <si>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</si>
  <si>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</si>
  <si>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</si>
  <si>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</si>
  <si>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</si>
  <si>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</si>
  <si>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</si>
  <si>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</si>
  <si>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</si>
  <si>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</si>
  <si>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</si>
  <si>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</si>
  <si>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</si>
  <si>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</si>
  <si>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</si>
  <si>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</si>
  <si>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</si>
  <si>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</si>
  <si>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</si>
  <si>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</si>
  <si>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</si>
  <si>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</si>
  <si>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</si>
  <si>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</si>
  <si>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</si>
  <si>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</si>
  <si>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</si>
  <si>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</si>
  <si>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</si>
  <si>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</si>
  <si>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</si>
  <si>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</si>
  <si>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</si>
  <si>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</si>
  <si>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</si>
  <si>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</si>
  <si>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</si>
  <si>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</si>
  <si>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</si>
  <si>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</si>
  <si>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</si>
  <si>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</si>
  <si>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</si>
  <si>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</si>
  <si>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</si>
  <si>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</si>
  <si>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</si>
  <si>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</si>
  <si>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</si>
  <si>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</si>
  <si>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</si>
  <si>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</si>
  <si>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</si>
  <si>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</si>
  <si>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</si>
  <si>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</si>
  <si>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</si>
  <si>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</si>
  <si>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</si>
  <si>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</si>
  <si>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</si>
  <si>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</si>
  <si>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</si>
  <si>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</si>
  <si>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</si>
  <si>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</si>
  <si>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</si>
  <si>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</si>
  <si>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</si>
  <si>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</si>
  <si>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</si>
  <si>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</si>
  <si>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</si>
  <si>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</si>
  <si>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</si>
  <si>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</si>
  <si>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</si>
  <si>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</si>
  <si>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</si>
  <si>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</si>
  <si>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</si>
  <si>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</si>
  <si>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</si>
  <si>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</si>
  <si>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</si>
  <si>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</si>
  <si>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</si>
  <si>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</si>
  <si>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</si>
  <si>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</si>
  <si>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</si>
  <si>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</si>
  <si>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</si>
  <si>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</si>
  <si>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</si>
  <si>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</si>
  <si>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</si>
  <si>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</si>
  <si>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</si>
  <si>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</si>
  <si>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</si>
  <si>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</si>
  <si>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</si>
  <si>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</si>
  <si>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</si>
  <si>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</si>
  <si>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</si>
  <si>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</si>
  <si>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</si>
  <si>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</si>
  <si>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</si>
  <si>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</si>
  <si>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</si>
  <si>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</si>
  <si>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</si>
  <si>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</si>
  <si>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</si>
  <si>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</si>
  <si>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</si>
  <si>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</si>
  <si>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</si>
  <si>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</si>
  <si>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</si>
  <si>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</si>
  <si>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</si>
  <si>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</si>
  <si>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</si>
  <si>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</si>
  <si>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</si>
  <si>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</si>
  <si>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</si>
  <si>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</si>
  <si>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</si>
  <si>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</si>
  <si>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</si>
  <si>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</si>
  <si>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</si>
  <si>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</si>
  <si>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</si>
  <si>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</si>
  <si>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</si>
  <si>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</si>
  <si>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</si>
  <si>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</si>
  <si>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</si>
  <si>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</si>
  <si>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</si>
  <si>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</si>
  <si>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</si>
  <si>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</si>
  <si>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</si>
  <si>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</si>
  <si>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</si>
  <si>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</si>
  <si>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</si>
  <si>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</si>
  <si>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</si>
  <si>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</si>
  <si>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</si>
  <si>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</si>
  <si>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</si>
  <si>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</si>
  <si>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</si>
  <si>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</si>
  <si>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</si>
  <si>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</si>
  <si>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</si>
  <si>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</si>
  <si>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</si>
  <si>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</si>
  <si>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</si>
  <si>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</si>
  <si>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</si>
  <si>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</si>
  <si>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</si>
  <si>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</si>
  <si>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</si>
  <si>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</si>
  <si>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</si>
  <si>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</si>
  <si>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</si>
  <si>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</si>
  <si>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</si>
  <si>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</si>
  <si>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</si>
  <si>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</si>
  <si>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</si>
  <si>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</si>
  <si>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</si>
  <si>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</si>
  <si>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</si>
  <si>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</si>
  <si>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</si>
  <si>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</si>
  <si>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</si>
  <si>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</si>
  <si>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</si>
  <si>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</si>
  <si>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</si>
  <si>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</si>
  <si>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</si>
  <si>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</si>
  <si>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</si>
  <si>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</si>
  <si>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</si>
  <si>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</si>
  <si>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</si>
  <si>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</si>
  <si>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</si>
  <si>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</si>
  <si>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</si>
  <si>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</si>
  <si>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</si>
  <si>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</si>
  <si>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</si>
  <si>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</si>
  <si>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</si>
  <si>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</si>
  <si>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</si>
  <si>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</si>
  <si>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</si>
  <si>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</si>
  <si>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</si>
  <si>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</si>
  <si>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</si>
  <si>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</si>
  <si>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</si>
  <si>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</si>
  <si>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</si>
  <si>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</si>
  <si>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</si>
  <si>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</si>
  <si>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</si>
  <si>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</si>
  <si>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</si>
  <si>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</si>
  <si>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</si>
  <si>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</si>
  <si>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</si>
  <si>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</si>
  <si>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</si>
  <si>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</si>
  <si>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</si>
  <si>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</si>
  <si>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</si>
  <si>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</si>
  <si>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</si>
  <si>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</si>
  <si>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</si>
  <si>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</si>
  <si>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</si>
  <si>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</si>
  <si>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</si>
  <si>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</si>
  <si>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</si>
  <si>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</si>
  <si>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</si>
  <si>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</si>
  <si>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</si>
  <si>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</si>
  <si>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</si>
  <si>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</si>
  <si>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</si>
  <si>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</si>
  <si>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</si>
  <si>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</si>
  <si>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</si>
  <si>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</si>
  <si>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</si>
  <si>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</si>
  <si>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</si>
  <si>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</si>
  <si>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</si>
  <si>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</si>
  <si>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</si>
  <si>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</si>
  <si>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</si>
  <si>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</si>
  <si>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</si>
  <si>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</si>
  <si>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</si>
  <si>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</si>
  <si>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</si>
  <si>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</si>
  <si>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</si>
  <si>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</si>
  <si>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</si>
  <si>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</si>
  <si>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</si>
  <si>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</si>
  <si>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</si>
  <si>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</si>
  <si>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</si>
  <si>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</si>
  <si>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</si>
  <si>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</si>
  <si>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</si>
  <si>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</si>
  <si>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</si>
  <si>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</si>
  <si>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</si>
  <si>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</si>
  <si>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</si>
  <si>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</si>
  <si>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</si>
  <si>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</si>
  <si>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</si>
  <si>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</si>
  <si>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</si>
  <si>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</si>
  <si>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</si>
  <si>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</si>
  <si>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</si>
  <si>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</si>
  <si>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</si>
  <si>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</si>
  <si>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</si>
  <si>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</si>
  <si>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</si>
  <si>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</si>
  <si>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</si>
  <si>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</si>
  <si>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</si>
  <si>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</si>
  <si>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</si>
  <si>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</si>
  <si>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</si>
  <si>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</si>
  <si>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</si>
  <si>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</si>
  <si>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</si>
  <si>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</si>
  <si>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</si>
  <si>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</si>
  <si>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</si>
  <si>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</si>
  <si>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</si>
  <si>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</si>
  <si>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</si>
  <si>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</si>
  <si>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</si>
  <si>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</si>
  <si>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</si>
  <si>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</si>
  <si>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</si>
  <si>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</si>
  <si>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</si>
  <si>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</si>
  <si>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</si>
  <si>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</si>
  <si>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</si>
  <si>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</si>
  <si>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</si>
  <si>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</si>
  <si>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</si>
  <si>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</si>
  <si>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</si>
  <si>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</si>
  <si>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</si>
  <si>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</si>
  <si>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</si>
  <si>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</si>
  <si>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</si>
  <si>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</si>
  <si>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</si>
  <si>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</si>
  <si>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</si>
  <si>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</si>
  <si>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</si>
  <si>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</si>
  <si>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</si>
  <si>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</si>
  <si>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</si>
  <si>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</si>
  <si>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</si>
  <si>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</si>
  <si>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</si>
  <si>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</si>
  <si>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</si>
  <si>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</si>
  <si>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</si>
  <si>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</si>
  <si>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</si>
  <si>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</si>
  <si>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</si>
  <si>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</si>
  <si>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</si>
  <si>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</si>
  <si>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</si>
  <si>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</si>
  <si>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</si>
  <si>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</si>
  <si>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</si>
  <si>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</si>
  <si>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</si>
  <si>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</si>
  <si>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</si>
  <si>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</si>
  <si>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</si>
  <si>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</si>
  <si>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</si>
  <si>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</si>
  <si>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</si>
  <si>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</si>
  <si>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</si>
  <si>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</si>
  <si>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</si>
  <si>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</si>
  <si>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</si>
  <si>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</si>
  <si>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</si>
  <si>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</si>
  <si>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</si>
  <si>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</si>
  <si>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</si>
  <si>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</si>
  <si>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</si>
  <si>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</si>
  <si>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</si>
  <si>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</si>
  <si>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</si>
  <si>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</si>
  <si>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</si>
  <si>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</si>
  <si>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</si>
  <si>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</si>
  <si>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</si>
  <si>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</si>
  <si>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</si>
  <si>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</si>
  <si>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</si>
  <si>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</si>
  <si>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</si>
  <si>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</si>
  <si>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</si>
  <si>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</si>
  <si>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</si>
  <si>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</si>
  <si>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</si>
  <si>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</si>
  <si>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</si>
  <si>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</si>
  <si>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</si>
  <si>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</si>
  <si>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</si>
  <si>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</si>
  <si>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</si>
  <si>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</si>
  <si>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</si>
  <si>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</si>
  <si>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</si>
  <si>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</si>
  <si>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</si>
  <si>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</si>
  <si>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</si>
  <si>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</si>
  <si>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</si>
  <si>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</si>
  <si>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</si>
  <si>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</si>
  <si>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</si>
  <si>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</si>
  <si>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</si>
  <si>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</si>
  <si>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</si>
  <si>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</si>
  <si>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</si>
  <si>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</si>
  <si>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</si>
  <si>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</si>
  <si>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</si>
  <si>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</si>
  <si>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</si>
  <si>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</si>
  <si>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</si>
  <si>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</si>
  <si>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</si>
  <si>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</si>
  <si>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</si>
  <si>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</si>
  <si>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</si>
  <si>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</si>
  <si>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</si>
  <si>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</si>
  <si>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</si>
  <si>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</si>
  <si>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</si>
  <si>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</si>
  <si>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</si>
  <si>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</si>
  <si>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</si>
  <si>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</si>
  <si>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</si>
  <si>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</si>
  <si>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</si>
  <si>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</si>
  <si>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</si>
  <si>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</si>
  <si>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</si>
  <si>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</si>
  <si>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</si>
  <si>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</si>
  <si>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</si>
  <si>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</si>
  <si>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</si>
  <si>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</si>
  <si>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</si>
  <si>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</si>
  <si>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</si>
  <si>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</si>
  <si>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</si>
  <si>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</si>
  <si>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</si>
  <si>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</si>
  <si>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</si>
  <si>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</si>
  <si>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</si>
  <si>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</si>
  <si>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</si>
  <si>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</si>
  <si>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</si>
  <si>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</si>
  <si>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</si>
  <si>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</si>
  <si>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</si>
  <si>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</si>
  <si>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</si>
  <si>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</si>
  <si>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</si>
  <si>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</si>
  <si>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</si>
  <si>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</si>
  <si>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</si>
  <si>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</si>
  <si>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</si>
  <si>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</si>
  <si>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</si>
  <si>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</si>
  <si>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</si>
  <si>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</si>
  <si>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</si>
  <si>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</si>
  <si>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</si>
  <si>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</si>
  <si>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</si>
  <si>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</si>
  <si>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</si>
  <si>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</si>
  <si>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</si>
  <si>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</si>
  <si>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</si>
  <si>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</si>
  <si>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</si>
  <si>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</si>
  <si>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</si>
  <si>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</si>
  <si>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</si>
  <si>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</si>
  <si>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</si>
  <si>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</si>
  <si>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</si>
  <si>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</si>
  <si>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</si>
  <si>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</si>
  <si>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</si>
  <si>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</si>
  <si>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</si>
  <si>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</si>
  <si>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</si>
  <si>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</si>
  <si>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</si>
  <si>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</si>
  <si>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</si>
  <si>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</si>
  <si>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</si>
  <si>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</si>
  <si>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</si>
  <si>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</si>
  <si>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</si>
  <si>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</si>
  <si>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</si>
  <si>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</si>
  <si>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</si>
  <si>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</si>
  <si>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</si>
  <si>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</si>
  <si>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</si>
  <si>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</si>
  <si>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</si>
  <si>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</si>
  <si>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</si>
  <si>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</si>
  <si>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</si>
  <si>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</si>
  <si>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</si>
  <si>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</si>
  <si>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</si>
  <si>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</si>
  <si>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</si>
  <si>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</si>
  <si>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</si>
  <si>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</si>
  <si>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</si>
  <si>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</si>
  <si>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</si>
  <si>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</si>
  <si>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</si>
  <si>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</si>
  <si>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</si>
  <si>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</si>
  <si>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</si>
  <si>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</si>
  <si>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</si>
  <si>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</si>
  <si>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</si>
  <si>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</si>
  <si>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</si>
  <si>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</si>
  <si>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</si>
  <si>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</si>
  <si>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</si>
  <si>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</si>
  <si>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</si>
  <si>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</si>
  <si>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</si>
  <si>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</si>
  <si>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</si>
  <si>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</si>
  <si>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</si>
  <si>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</si>
  <si>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</si>
  <si>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</si>
  <si>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</si>
  <si>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</si>
  <si>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</si>
  <si>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</si>
  <si>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</si>
  <si>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</si>
  <si>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</si>
  <si>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</si>
  <si>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</si>
  <si>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</si>
  <si>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</si>
  <si>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</si>
  <si>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</si>
  <si>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</si>
  <si>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</si>
  <si>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</si>
  <si>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</si>
  <si>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</si>
  <si>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</si>
  <si>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</si>
  <si>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</si>
  <si>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</si>
  <si>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</si>
  <si>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</si>
  <si>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</si>
  <si>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</si>
  <si>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</si>
  <si>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</si>
  <si>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</si>
  <si>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</si>
  <si>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</si>
  <si>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</si>
  <si>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</si>
  <si>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</si>
  <si>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</si>
  <si>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</si>
  <si>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</si>
  <si>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</si>
  <si>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</si>
  <si>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</si>
  <si>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</si>
  <si>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</si>
  <si>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</si>
  <si>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</si>
  <si>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</si>
  <si>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</si>
  <si>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</si>
  <si>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</si>
  <si>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</si>
  <si>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</si>
  <si>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</si>
  <si>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</si>
  <si>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</si>
  <si>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</si>
  <si>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</si>
  <si>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</si>
  <si>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</si>
  <si>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</si>
  <si>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</si>
  <si>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</si>
  <si>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</si>
  <si>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</si>
  <si>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</si>
  <si>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</si>
  <si>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</si>
  <si>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</si>
  <si>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</si>
  <si>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</si>
  <si>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</si>
  <si>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</si>
  <si>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</si>
  <si>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</si>
  <si>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</si>
  <si>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</si>
  <si>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</si>
  <si>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</si>
  <si>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</si>
  <si>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</si>
  <si>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</si>
  <si>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</si>
  <si>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</si>
  <si>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</si>
  <si>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</si>
  <si>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</si>
  <si>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</si>
  <si>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</si>
  <si>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</si>
  <si>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</si>
  <si>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</si>
  <si>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</si>
  <si>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</si>
  <si>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</si>
  <si>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</si>
  <si>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</si>
  <si>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</si>
  <si>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</si>
  <si>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</si>
  <si>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</si>
  <si>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</si>
  <si>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</si>
  <si>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</si>
  <si>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</si>
  <si>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</si>
  <si>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</si>
  <si>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</si>
  <si>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</si>
  <si>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</si>
  <si>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</si>
  <si>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</si>
  <si>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</si>
  <si>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</si>
  <si>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</si>
  <si>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</si>
  <si>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</si>
  <si>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</si>
  <si>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</si>
  <si>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</si>
  <si>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</si>
  <si>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</si>
  <si>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</si>
  <si>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</si>
  <si>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</si>
  <si>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</si>
  <si>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</si>
  <si>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</si>
  <si>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</si>
  <si>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</si>
  <si>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</si>
  <si>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</si>
  <si>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</si>
  <si>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</si>
  <si>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</si>
  <si>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</si>
  <si>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</si>
  <si>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</si>
  <si>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</si>
  <si>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</si>
  <si>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</si>
  <si>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</si>
  <si>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</si>
  <si>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</si>
  <si>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</si>
  <si>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</si>
  <si>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</si>
  <si>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</si>
  <si>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</si>
  <si>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</si>
  <si>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</si>
  <si>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</si>
  <si>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</si>
  <si>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</si>
  <si>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</si>
  <si>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</si>
  <si>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</si>
  <si>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</si>
  <si>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</si>
  <si>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</si>
  <si>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</si>
  <si>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</si>
  <si>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</si>
  <si>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</si>
  <si>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</si>
  <si>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</si>
  <si>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</si>
  <si>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</si>
  <si>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</si>
  <si>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</si>
  <si>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</si>
  <si>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</si>
  <si>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</si>
  <si>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</si>
  <si>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</si>
  <si>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</si>
  <si>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</si>
  <si>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</si>
  <si>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</si>
  <si>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</si>
  <si>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</si>
  <si>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</si>
  <si>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</si>
  <si>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</si>
  <si>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</si>
  <si>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</si>
  <si>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</si>
  <si>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</si>
  <si>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</si>
  <si>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</si>
  <si>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</si>
  <si>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</si>
  <si>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</si>
  <si>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</si>
  <si>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</si>
  <si>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</si>
  <si>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</si>
  <si>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</si>
  <si>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</si>
  <si>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</si>
  <si>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</si>
  <si>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</si>
  <si>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</si>
  <si>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</si>
  <si>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</si>
  <si>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</si>
  <si>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</si>
  <si>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</si>
  <si>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</si>
  <si>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</si>
  <si>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</si>
  <si>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</si>
  <si>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</si>
  <si>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</si>
  <si>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</si>
  <si>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</si>
  <si>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</si>
  <si>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</si>
  <si>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</si>
  <si>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</si>
  <si>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</si>
  <si>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</si>
  <si>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</si>
  <si>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</si>
  <si>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</si>
  <si>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</si>
  <si>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</si>
  <si>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</si>
  <si>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</si>
  <si>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</si>
  <si>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</si>
  <si>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</si>
  <si>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</si>
  <si>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</si>
  <si>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</si>
  <si>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</si>
  <si>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</si>
  <si>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</si>
  <si>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</si>
  <si>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</si>
  <si>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</si>
  <si>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</si>
  <si>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</si>
  <si>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</si>
  <si>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</si>
  <si>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</si>
  <si>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</si>
  <si>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</si>
  <si>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</si>
  <si>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</si>
  <si>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</si>
  <si>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</si>
  <si>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</si>
  <si>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</si>
  <si>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</si>
  <si>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</si>
  <si>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</si>
  <si>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</si>
  <si>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</si>
  <si>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</si>
  <si>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</si>
  <si>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</si>
  <si>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</si>
  <si>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</si>
  <si>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</si>
  <si>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</si>
  <si>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</si>
  <si>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</si>
  <si>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</si>
  <si>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</si>
  <si>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</si>
  <si>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</si>
  <si>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</si>
  <si>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</si>
  <si>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</si>
  <si>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</si>
  <si>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</si>
  <si>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</si>
  <si>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</si>
  <si>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</si>
  <si>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</si>
  <si>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</si>
  <si>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</si>
  <si>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</si>
  <si>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</si>
  <si>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</si>
  <si>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</si>
  <si>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</si>
  <si>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</si>
  <si>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</si>
  <si>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</si>
  <si>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</si>
  <si>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</si>
  <si>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</si>
  <si>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</si>
  <si>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</si>
  <si>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</si>
  <si>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</si>
  <si>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</si>
  <si>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</si>
  <si>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</si>
  <si>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</si>
  <si>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</si>
  <si>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</si>
  <si>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</si>
  <si>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</si>
  <si>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</si>
  <si>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</si>
  <si>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</si>
  <si>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</si>
  <si>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</si>
  <si>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</si>
  <si>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</si>
  <si>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</si>
  <si>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</si>
  <si>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</si>
  <si>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</si>
  <si>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</si>
  <si>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</si>
  <si>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</si>
  <si>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</si>
  <si>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</si>
  <si>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</si>
  <si>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</si>
  <si>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</si>
  <si>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</si>
  <si>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</si>
  <si>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</si>
  <si>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</si>
  <si>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</si>
  <si>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</si>
  <si>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</si>
  <si>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</si>
  <si>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</si>
  <si>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</si>
  <si>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</si>
  <si>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</si>
  <si>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</si>
  <si>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</si>
  <si>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</si>
  <si>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</si>
  <si>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</si>
  <si>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</si>
  <si>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</si>
  <si>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</si>
  <si>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</si>
  <si>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</si>
  <si>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</si>
  <si>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</si>
  <si>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</si>
  <si>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</si>
  <si>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</si>
  <si>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</si>
  <si>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</si>
  <si>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</si>
  <si>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</si>
  <si>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</si>
  <si>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</si>
  <si>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</si>
  <si>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</si>
  <si>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</si>
  <si>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</si>
  <si>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</si>
  <si>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</si>
  <si>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</si>
  <si>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</si>
  <si>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</si>
  <si>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</si>
  <si>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</si>
  <si>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</si>
  <si>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</si>
  <si>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</si>
  <si>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</si>
  <si>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</si>
  <si>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</si>
  <si>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</si>
  <si>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</si>
  <si>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</si>
  <si>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</si>
  <si>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</si>
  <si>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</si>
  <si>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</si>
  <si>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</si>
  <si>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</si>
  <si>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</si>
  <si>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</si>
  <si>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</si>
  <si>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</si>
  <si>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</si>
  <si>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</si>
  <si>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</si>
  <si>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</si>
  <si>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</si>
  <si>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</si>
  <si>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</si>
  <si>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</si>
  <si>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</si>
  <si>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</si>
  <si>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</si>
  <si>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</si>
  <si>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</si>
  <si>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</si>
  <si>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</si>
  <si>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</si>
  <si>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</si>
  <si>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</si>
  <si>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</si>
  <si>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</si>
  <si>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</si>
  <si>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</si>
  <si>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</si>
  <si>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</si>
  <si>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</si>
  <si>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</si>
  <si>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</si>
  <si>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</si>
  <si>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</si>
  <si>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</si>
  <si>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</si>
  <si>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</si>
  <si>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</si>
  <si>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</si>
  <si>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</si>
  <si>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</si>
  <si>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</si>
  <si>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</si>
  <si>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</si>
  <si>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</si>
  <si>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</si>
  <si>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</si>
  <si>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</si>
  <si>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</si>
  <si>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</si>
  <si>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</si>
  <si>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</si>
  <si>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</si>
  <si>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</si>
  <si>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</si>
  <si>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</si>
  <si>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</si>
  <si>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</si>
  <si>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</si>
  <si>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</si>
  <si>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</si>
  <si>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</si>
  <si>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</si>
  <si>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</si>
  <si>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</si>
  <si>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</si>
  <si>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</si>
  <si>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</si>
  <si>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</si>
  <si>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</si>
  <si>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</si>
  <si>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</si>
  <si>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</si>
  <si>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</si>
  <si>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</si>
  <si>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</si>
  <si>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</si>
  <si>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</si>
  <si>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</si>
  <si>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</si>
  <si>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</si>
  <si>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</si>
  <si>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</si>
  <si>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</si>
  <si>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</si>
  <si>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</si>
  <si>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</si>
  <si>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</si>
  <si>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</si>
  <si>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</si>
  <si>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</si>
  <si>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</si>
  <si>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</si>
  <si>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</si>
  <si>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</si>
  <si>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</si>
  <si>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</si>
  <si>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</si>
  <si>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</si>
  <si>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</si>
  <si>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</si>
  <si>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</si>
  <si>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</si>
  <si>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</si>
  <si>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</si>
  <si>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</si>
  <si>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</si>
  <si>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</si>
  <si>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</si>
  <si>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</si>
  <si>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</si>
  <si>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</si>
  <si>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</si>
  <si>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</si>
  <si>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</si>
  <si>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</si>
  <si>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</si>
  <si>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</si>
  <si>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</si>
  <si>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</si>
  <si>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</si>
  <si>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</si>
  <si>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</si>
  <si>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</si>
  <si>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</si>
  <si>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</si>
  <si>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</si>
  <si>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</si>
  <si>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</si>
  <si>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</si>
  <si>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</si>
  <si>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</si>
  <si>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</si>
  <si>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</si>
  <si>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</si>
  <si>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</si>
  <si>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</si>
  <si>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</si>
  <si>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</si>
  <si>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</si>
  <si>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</si>
  <si>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</si>
  <si>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</si>
  <si>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</si>
  <si>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</si>
  <si>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</si>
  <si>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</si>
  <si>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</si>
  <si>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</si>
  <si>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</si>
  <si>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</si>
  <si>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</si>
  <si>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</si>
  <si>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</si>
  <si>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</si>
  <si>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</si>
  <si>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</si>
  <si>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</si>
  <si>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</si>
  <si>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</si>
  <si>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</si>
  <si>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</si>
  <si>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</si>
  <si>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</si>
  <si>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</si>
  <si>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</si>
  <si>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</si>
  <si>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</si>
  <si>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</si>
  <si>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</si>
  <si>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</si>
  <si>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</si>
  <si>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</si>
  <si>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</si>
  <si>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</si>
  <si>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</si>
  <si>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</si>
  <si>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</si>
  <si>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</si>
  <si>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</si>
  <si>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</si>
  <si>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</si>
  <si>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</si>
  <si>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</si>
  <si>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</si>
  <si>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</si>
  <si>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</si>
  <si>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</si>
  <si>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</si>
  <si>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</si>
  <si>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</si>
  <si>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</si>
  <si>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</si>
  <si>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</si>
  <si>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</si>
  <si>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</si>
  <si>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</si>
  <si>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</si>
  <si>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</si>
  <si>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</si>
  <si>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</si>
  <si>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</si>
  <si>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</si>
  <si>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</si>
  <si>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</si>
  <si>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</si>
  <si>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</si>
  <si>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</si>
  <si>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</si>
  <si>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</si>
  <si>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</si>
  <si>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</si>
  <si>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</si>
  <si>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</si>
  <si>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</si>
  <si>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</si>
  <si>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</si>
  <si>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</si>
  <si>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</si>
  <si>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</si>
  <si>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</si>
  <si>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</si>
  <si>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</si>
  <si>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</si>
  <si>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</si>
  <si>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</si>
  <si>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</si>
  <si>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</si>
  <si>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</si>
  <si>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</si>
  <si>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</si>
  <si>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</si>
  <si>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</si>
  <si>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</si>
  <si>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</si>
  <si>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</si>
  <si>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</si>
  <si>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</si>
  <si>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</si>
  <si>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</si>
  <si>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</si>
  <si>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</si>
  <si>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</si>
  <si>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</si>
  <si>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</si>
  <si>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</si>
  <si>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</si>
  <si>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</si>
  <si>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</si>
  <si>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</si>
  <si>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</si>
  <si>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</si>
  <si>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</si>
  <si>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</si>
  <si>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</si>
  <si>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</si>
  <si>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</si>
  <si>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</si>
  <si>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</si>
  <si>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</si>
  <si>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</si>
  <si>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</si>
  <si>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</si>
  <si>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</si>
  <si>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</si>
  <si>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</si>
  <si>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</si>
  <si>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</si>
  <si>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</si>
  <si>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</si>
  <si>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</si>
  <si>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</si>
  <si>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</si>
  <si>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</si>
  <si>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</si>
  <si>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</si>
  <si>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</si>
  <si>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</si>
  <si>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</si>
  <si>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</si>
  <si>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</si>
  <si>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</si>
  <si>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</si>
  <si>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</si>
  <si>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</si>
  <si>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</si>
  <si>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</si>
  <si>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</si>
  <si>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</si>
  <si>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</si>
  <si>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</si>
  <si>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</si>
  <si>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</si>
  <si>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</si>
  <si>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</si>
  <si>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</si>
  <si>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</si>
  <si>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</si>
  <si>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</si>
  <si>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</si>
  <si>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</si>
  <si>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</si>
  <si>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</si>
  <si>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</si>
  <si>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</si>
  <si>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</si>
  <si>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</si>
  <si>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</si>
  <si>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</si>
  <si>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</si>
  <si>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</si>
  <si>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</si>
  <si>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</si>
  <si>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</si>
  <si>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</si>
  <si>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</si>
  <si>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</si>
  <si>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</si>
  <si>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</si>
  <si>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</si>
  <si>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</si>
  <si>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</si>
  <si>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</si>
  <si>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</si>
  <si>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</si>
  <si>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</si>
  <si>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</si>
  <si>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</si>
  <si>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</si>
  <si>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</si>
  <si>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</si>
  <si>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</si>
  <si>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</si>
  <si>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</si>
  <si>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</si>
  <si>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</si>
  <si>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</si>
  <si>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</si>
  <si>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</si>
  <si>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</si>
  <si>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</si>
  <si>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</si>
  <si>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</si>
  <si>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</si>
  <si>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</si>
  <si>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</si>
  <si>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</si>
  <si>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</si>
  <si>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</si>
  <si>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</si>
  <si>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</si>
  <si>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</si>
  <si>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</si>
  <si>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</si>
  <si>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</si>
  <si>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</si>
  <si>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</si>
  <si>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</si>
  <si>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</si>
  <si>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</si>
  <si>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</si>
  <si>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</si>
  <si>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</si>
  <si>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</si>
  <si>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</si>
  <si>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</si>
  <si>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</si>
  <si>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</si>
  <si>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</si>
  <si>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</si>
  <si>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</si>
  <si>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</si>
  <si>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</si>
  <si>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</si>
  <si>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</si>
  <si>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</si>
  <si>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</si>
  <si>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</si>
  <si>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</si>
  <si>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</si>
  <si>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</si>
  <si>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</si>
  <si>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</si>
  <si>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</si>
  <si>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</si>
  <si>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</si>
  <si>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</si>
  <si>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</si>
  <si>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</si>
  <si>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</si>
  <si>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</si>
  <si>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</si>
  <si>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</si>
  <si>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</si>
  <si>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</si>
  <si>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</si>
  <si>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</si>
  <si>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</si>
  <si>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</si>
  <si>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</si>
  <si>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</si>
  <si>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</si>
  <si>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</si>
  <si>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</si>
  <si>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</si>
  <si>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</si>
  <si>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</si>
  <si>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</si>
  <si>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</si>
  <si>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</si>
  <si>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</si>
  <si>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</si>
  <si>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</si>
  <si>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</si>
  <si>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</si>
  <si>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</si>
  <si>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</si>
  <si>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</si>
  <si>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</si>
  <si>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</si>
  <si>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</si>
  <si>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</si>
  <si>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</si>
  <si>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</si>
  <si>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</si>
  <si>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</si>
  <si>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</si>
  <si>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</si>
  <si>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</si>
  <si>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</si>
  <si>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</si>
  <si>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</si>
  <si>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</si>
  <si>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</si>
  <si>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</si>
  <si>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</si>
  <si>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</si>
  <si>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</si>
  <si>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</si>
  <si>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</si>
  <si>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</si>
  <si>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</si>
  <si>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</si>
  <si>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</si>
  <si>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</si>
  <si>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</si>
  <si>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</si>
  <si>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</si>
  <si>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</si>
  <si>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</si>
  <si>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</si>
  <si>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</si>
  <si>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</si>
  <si>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</si>
  <si>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</si>
  <si>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</si>
  <si>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</si>
  <si>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</si>
  <si>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</si>
  <si>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</si>
  <si>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</si>
  <si>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</si>
  <si>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</si>
  <si>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</si>
  <si>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</si>
  <si>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</si>
  <si>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</si>
  <si>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</si>
  <si>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</si>
  <si>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</si>
  <si>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</si>
  <si>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</si>
  <si>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</si>
  <si>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</si>
  <si>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</si>
  <si>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</si>
  <si>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</si>
  <si>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</si>
  <si>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</si>
  <si>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</si>
  <si>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</si>
  <si>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</si>
  <si>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</si>
  <si>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</si>
  <si>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</si>
  <si>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</si>
  <si>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</si>
  <si>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</si>
  <si>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</si>
  <si>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</si>
  <si>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</si>
  <si>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</si>
  <si>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</si>
  <si>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</si>
  <si>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</si>
  <si>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</si>
  <si>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</si>
  <si>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</si>
  <si>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</si>
  <si>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</si>
  <si>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</si>
  <si>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</si>
  <si>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</si>
  <si>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</si>
  <si>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</si>
  <si>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</si>
  <si>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</si>
  <si>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</si>
  <si>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</si>
  <si>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</si>
  <si>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</si>
  <si>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</si>
  <si>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</si>
  <si>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</si>
  <si>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</si>
  <si>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</si>
  <si>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</si>
  <si>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</si>
  <si>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</si>
  <si>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</si>
  <si>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</si>
  <si>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</si>
  <si>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</si>
  <si>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</si>
  <si>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</si>
  <si>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</si>
  <si>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</si>
  <si>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</si>
  <si>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</si>
  <si>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</si>
  <si>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</si>
  <si>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</si>
  <si>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</si>
  <si>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</si>
  <si>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</si>
  <si>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</si>
  <si>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</si>
  <si>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</si>
  <si>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</si>
  <si>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</si>
  <si>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</si>
  <si>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</si>
  <si>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</si>
  <si>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</si>
  <si>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</si>
  <si>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</si>
  <si>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</si>
  <si>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</si>
  <si>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</si>
  <si>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</si>
  <si>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</si>
  <si>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</si>
  <si>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</si>
  <si>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</si>
  <si>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</si>
  <si>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</si>
  <si>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</si>
  <si>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</si>
  <si>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</si>
  <si>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</si>
  <si>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</si>
  <si>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</si>
  <si>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</si>
  <si>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</si>
  <si>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</si>
  <si>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</si>
  <si>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</si>
  <si>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</si>
  <si>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</si>
  <si>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</si>
  <si>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</si>
  <si>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</si>
  <si>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</si>
  <si>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</si>
  <si>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</si>
  <si>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</si>
  <si>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</si>
  <si>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</si>
  <si>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</si>
  <si>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</si>
  <si>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</si>
  <si>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</si>
  <si>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</si>
  <si>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</si>
  <si>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</si>
  <si>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</si>
  <si>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</si>
  <si>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</si>
  <si>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</si>
  <si>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</si>
  <si>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</si>
  <si>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</si>
  <si>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</si>
  <si>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</si>
  <si>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</si>
  <si>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</si>
  <si>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</si>
  <si>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</si>
  <si>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</si>
  <si>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</si>
  <si>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</si>
  <si>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</si>
  <si>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</si>
  <si>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</si>
  <si>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</si>
  <si>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</si>
  <si>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</si>
  <si>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</si>
  <si>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</si>
  <si>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</si>
  <si>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</si>
  <si>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</si>
  <si>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</si>
  <si>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</si>
  <si>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</si>
  <si>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</si>
  <si>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</si>
  <si>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</si>
  <si>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</si>
  <si>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</si>
  <si>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</si>
  <si>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</si>
  <si>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</si>
  <si>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</si>
  <si>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</si>
  <si>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</si>
  <si>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</si>
  <si>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</si>
  <si>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</si>
  <si>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</si>
  <si>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</si>
  <si>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</si>
  <si>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</si>
  <si>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</si>
  <si>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</si>
  <si>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</si>
  <si>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</si>
  <si>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</si>
  <si>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</si>
  <si>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</si>
  <si>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</si>
  <si>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</si>
  <si>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</si>
  <si>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</si>
  <si>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</si>
  <si>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</si>
  <si>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</si>
  <si>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</si>
  <si>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</si>
  <si>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</si>
  <si>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</si>
  <si>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</si>
  <si>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</si>
  <si>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</si>
  <si>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</si>
  <si>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</si>
  <si>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</si>
  <si>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</si>
  <si>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</si>
  <si>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</si>
  <si>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</si>
  <si>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</si>
  <si>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</si>
  <si>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</si>
  <si>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</si>
  <si>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</si>
  <si>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</si>
  <si>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</si>
  <si>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</si>
  <si>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</si>
  <si>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</si>
  <si>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</si>
  <si>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</si>
  <si>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</si>
  <si>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</si>
  <si>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</si>
  <si>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</si>
  <si>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</si>
  <si>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</si>
  <si>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</si>
  <si>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</si>
  <si>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</si>
  <si>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</si>
  <si>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</si>
  <si>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</si>
  <si>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</si>
  <si>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</si>
  <si>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</si>
  <si>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</si>
  <si>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</si>
  <si>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</si>
  <si>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</si>
  <si>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</si>
  <si>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</si>
  <si>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</si>
  <si>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</si>
  <si>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</si>
  <si>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</si>
  <si>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</si>
  <si>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</si>
  <si>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</si>
  <si>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</si>
  <si>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</si>
  <si>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</si>
  <si>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</si>
  <si>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</si>
  <si>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</si>
  <si>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</si>
  <si>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</si>
  <si>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</si>
  <si>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</si>
  <si>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</si>
  <si>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</si>
  <si>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</si>
  <si>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</si>
  <si>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</si>
  <si>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</si>
  <si>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</si>
  <si>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</si>
  <si>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</si>
  <si>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</si>
  <si>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</si>
  <si>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</si>
  <si>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</si>
  <si>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</si>
  <si>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</si>
  <si>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</si>
  <si>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</si>
  <si>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</si>
  <si>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</si>
  <si>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</si>
  <si>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</si>
  <si>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</si>
  <si>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</si>
  <si>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</si>
  <si>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</si>
  <si>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</si>
  <si>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</si>
  <si>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</si>
  <si>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</si>
  <si>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</si>
  <si>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</si>
  <si>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</si>
  <si>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</si>
  <si>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</si>
  <si>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</si>
  <si>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</si>
  <si>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</si>
  <si>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</si>
  <si>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</si>
  <si>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</si>
  <si>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</si>
  <si>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</si>
  <si>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</si>
  <si>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</si>
  <si>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</si>
  <si>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</si>
  <si>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</si>
  <si>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</si>
  <si>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</si>
  <si>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</si>
  <si>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</si>
  <si>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</si>
  <si>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</si>
  <si>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</si>
  <si>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</si>
  <si>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</si>
  <si>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</si>
  <si>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</si>
  <si>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</si>
  <si>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</si>
  <si>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</si>
  <si>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</si>
  <si>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</si>
  <si>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</si>
  <si>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</si>
  <si>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</si>
  <si>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</si>
  <si>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</si>
  <si>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</si>
  <si>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</si>
  <si>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</si>
  <si>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</si>
  <si>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</si>
  <si>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</si>
  <si>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</si>
  <si>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</si>
  <si>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</si>
  <si>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</si>
  <si>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</si>
  <si>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</si>
  <si>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</si>
  <si>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</si>
  <si>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</si>
  <si>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</si>
  <si>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</si>
  <si>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</si>
  <si>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</si>
  <si>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</si>
  <si>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</si>
  <si>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</si>
  <si>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</si>
  <si>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</si>
  <si>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</si>
  <si>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</si>
  <si>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</si>
  <si>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</si>
  <si>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</si>
  <si>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</si>
  <si>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</si>
  <si>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</si>
  <si>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</si>
  <si>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</si>
  <si>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</si>
  <si>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</si>
  <si>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</si>
  <si>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</si>
  <si>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</si>
  <si>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</si>
  <si>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</si>
  <si>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</si>
  <si>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</si>
  <si>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</si>
  <si>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</si>
  <si>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</si>
  <si>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</si>
  <si>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</si>
  <si>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</si>
  <si>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</si>
  <si>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</si>
  <si>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</si>
  <si>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</si>
  <si>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</si>
  <si>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</si>
  <si>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</si>
  <si>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</si>
  <si>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</si>
  <si>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</si>
  <si>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</si>
  <si>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</si>
  <si>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</si>
  <si>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</si>
  <si>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</si>
  <si>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</si>
  <si>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</si>
  <si>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</si>
  <si>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</si>
  <si>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</si>
  <si>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</si>
  <si>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</si>
  <si>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</si>
  <si>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</si>
  <si>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</si>
  <si>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</si>
  <si>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</si>
  <si>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</si>
  <si>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</si>
  <si>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</si>
  <si>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</si>
  <si>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</si>
  <si>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</si>
  <si>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</si>
  <si>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</si>
  <si>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</si>
  <si>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</si>
  <si>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</si>
  <si>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</si>
  <si>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</si>
  <si>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</si>
  <si>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</si>
  <si>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</si>
  <si>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</si>
  <si>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</si>
  <si>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</si>
  <si>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</si>
  <si>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</si>
  <si>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</si>
  <si>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</si>
  <si>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</si>
  <si>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</si>
  <si>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</si>
  <si>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</si>
  <si>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</si>
  <si>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</si>
  <si>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</si>
  <si>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</si>
  <si>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</si>
  <si>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</si>
  <si>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</si>
  <si>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</si>
  <si>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</si>
  <si>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</si>
  <si>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</si>
  <si>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</si>
  <si>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</si>
  <si>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</si>
  <si>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</si>
  <si>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</si>
  <si>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</si>
  <si>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</si>
  <si>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</si>
  <si>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</si>
  <si>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</si>
  <si>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</si>
  <si>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</si>
  <si>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</si>
  <si>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</si>
  <si>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</si>
  <si>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</si>
  <si>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</si>
  <si>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</si>
  <si>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</si>
  <si>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</si>
  <si>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</si>
  <si>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</si>
  <si>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</si>
  <si>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</si>
  <si>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</si>
  <si>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</si>
  <si>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</si>
  <si>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</si>
  <si>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</si>
  <si>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</si>
  <si>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</si>
  <si>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</si>
  <si>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</si>
  <si>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</si>
  <si>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</si>
  <si>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</si>
  <si>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</si>
  <si>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</si>
  <si>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</si>
  <si>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</si>
  <si>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</si>
  <si>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</si>
  <si>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</si>
  <si>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</si>
  <si>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</si>
  <si>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</si>
  <si>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</si>
  <si>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</si>
  <si>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</si>
  <si>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</si>
  <si>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</si>
  <si>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</si>
  <si>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</si>
  <si>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</si>
  <si>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</si>
  <si>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</si>
  <si>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</si>
  <si>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</si>
  <si>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</si>
  <si>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</si>
  <si>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</si>
  <si>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</si>
  <si>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</si>
  <si>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</si>
  <si>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</si>
  <si>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</si>
  <si>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</si>
  <si>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</si>
  <si>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</si>
  <si>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</si>
  <si>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</si>
  <si>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</si>
  <si>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</si>
  <si>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</si>
  <si>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</si>
  <si>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</si>
  <si>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</si>
  <si>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</si>
  <si>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</si>
  <si>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</si>
  <si>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</si>
  <si>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</si>
  <si>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</si>
  <si>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</si>
  <si>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</si>
  <si>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</si>
  <si>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</si>
  <si>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</si>
  <si>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</si>
  <si>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</si>
  <si>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</si>
  <si>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</si>
  <si>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</si>
  <si>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</si>
  <si>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</si>
  <si>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</si>
  <si>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</si>
  <si>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</si>
  <si>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</si>
  <si>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</si>
  <si>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</si>
  <si>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</si>
  <si>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</si>
  <si>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</si>
  <si>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</si>
  <si>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</si>
  <si>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</si>
  <si>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</si>
  <si>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</si>
  <si>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</si>
  <si>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</si>
  <si>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</si>
  <si>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</si>
  <si>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</si>
  <si>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</si>
  <si>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</si>
  <si>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</si>
  <si>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</si>
  <si>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</si>
  <si>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</si>
  <si>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</si>
  <si>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</si>
  <si>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</si>
  <si>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</si>
  <si>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</si>
  <si>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</si>
  <si>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</si>
  <si>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</si>
  <si>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</si>
  <si>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</si>
  <si>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</si>
  <si>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</si>
  <si>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</si>
  <si>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</si>
  <si>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</si>
  <si>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</si>
  <si>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</si>
  <si>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</si>
  <si>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</si>
  <si>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</si>
  <si>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</si>
  <si>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</si>
  <si>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</si>
  <si>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</si>
  <si>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</si>
  <si>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</si>
  <si>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</si>
  <si>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</si>
  <si>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</si>
  <si>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</si>
  <si>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</si>
  <si>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</si>
  <si>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</si>
  <si>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</si>
  <si>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</si>
  <si>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</si>
  <si>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</si>
  <si>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</si>
  <si>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</si>
  <si>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</si>
  <si>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</si>
  <si>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</si>
  <si>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</si>
  <si>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</si>
  <si>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</si>
  <si>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</si>
  <si>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</si>
  <si>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</si>
  <si>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</si>
  <si>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</si>
  <si>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</si>
  <si>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</si>
  <si>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</si>
  <si>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</si>
  <si>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</si>
  <si>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</si>
  <si>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</si>
  <si>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</si>
  <si>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</si>
  <si>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</si>
  <si>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</si>
  <si>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</si>
  <si>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</si>
  <si>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</si>
  <si>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</si>
  <si>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</si>
  <si>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</si>
  <si>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</si>
  <si>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</si>
  <si>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</si>
  <si>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</si>
  <si>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</si>
  <si>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</si>
  <si>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</si>
  <si>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</si>
  <si>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</si>
  <si>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</si>
  <si>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</si>
  <si>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</si>
  <si>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</si>
  <si>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</si>
  <si>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</si>
  <si>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</si>
  <si>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</si>
  <si>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</si>
  <si>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</si>
  <si>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</si>
  <si>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</si>
  <si>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</si>
  <si>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</si>
  <si>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</si>
  <si>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</si>
  <si>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</si>
  <si>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</si>
  <si>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</si>
  <si>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</si>
  <si>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</si>
  <si>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</si>
  <si>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</si>
  <si>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</si>
  <si>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</si>
  <si>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</si>
  <si>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</si>
  <si>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</si>
  <si>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</si>
  <si>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</si>
  <si>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</si>
  <si>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</si>
  <si>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</si>
  <si>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</si>
  <si>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</si>
  <si>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</si>
  <si>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</si>
  <si>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</si>
  <si>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</si>
  <si>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</si>
  <si>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</si>
  <si>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</si>
  <si>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</si>
  <si>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</si>
  <si>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</si>
  <si>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</si>
  <si>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</si>
  <si>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</si>
  <si>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</si>
  <si>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</si>
  <si>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</si>
  <si>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</si>
  <si>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</si>
  <si>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</si>
  <si>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</si>
  <si>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</si>
  <si>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</si>
  <si>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</si>
  <si>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</si>
  <si>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</si>
  <si>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</si>
  <si>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</si>
  <si>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</si>
  <si>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</si>
  <si>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</si>
  <si>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</si>
  <si>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</si>
  <si>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</si>
  <si>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</si>
  <si>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</si>
  <si>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</si>
  <si>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</si>
  <si>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</si>
  <si>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</si>
  <si>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</si>
  <si>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</si>
  <si>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</si>
  <si>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</si>
  <si>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</si>
  <si>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</si>
  <si>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</si>
  <si>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</si>
  <si>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</si>
  <si>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</si>
  <si>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</si>
  <si>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</si>
  <si>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</si>
  <si>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</si>
  <si>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</si>
  <si>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</si>
  <si>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</si>
  <si>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</si>
  <si>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</si>
  <si>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</si>
  <si>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</si>
  <si>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</si>
  <si>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</si>
  <si>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</si>
  <si>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</si>
  <si>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</si>
  <si>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</si>
  <si>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</si>
  <si>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</si>
  <si>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</si>
  <si>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</si>
  <si>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</si>
  <si>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</si>
  <si>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</si>
  <si>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</si>
  <si>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</si>
  <si>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</si>
  <si>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</si>
  <si>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</si>
  <si>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</si>
  <si>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</si>
  <si>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</si>
  <si>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</si>
  <si>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</si>
  <si>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</si>
  <si>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</si>
  <si>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</si>
  <si>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</si>
  <si>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</si>
  <si>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</si>
  <si>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</si>
  <si>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</si>
  <si>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</si>
  <si>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</si>
  <si>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</si>
  <si>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</si>
  <si>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</si>
  <si>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</si>
  <si>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</si>
  <si>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</si>
  <si>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</si>
  <si>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</si>
  <si>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</si>
  <si>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</si>
  <si>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</si>
  <si>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</si>
  <si>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</si>
  <si>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</si>
  <si>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</si>
  <si>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</si>
  <si>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</si>
  <si>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</si>
  <si>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</si>
  <si>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</si>
  <si>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</si>
  <si>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</si>
  <si>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</si>
  <si>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</si>
  <si>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</si>
  <si>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</si>
  <si>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</si>
  <si>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</si>
  <si>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</si>
  <si>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</si>
  <si>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</si>
  <si>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</si>
  <si>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</si>
  <si>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</si>
  <si>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</si>
  <si>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</si>
  <si>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</si>
  <si>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</si>
  <si>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</si>
  <si>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</si>
  <si>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</si>
  <si>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</si>
  <si>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</si>
  <si>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</si>
  <si>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</si>
  <si>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</si>
  <si>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</si>
  <si>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</si>
  <si>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</si>
  <si>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</si>
  <si>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</si>
  <si>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</si>
  <si>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</si>
  <si>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</si>
  <si>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</si>
  <si>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</si>
  <si>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</si>
  <si>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</si>
  <si>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</si>
  <si>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</si>
  <si>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</si>
  <si>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</si>
  <si>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</si>
  <si>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</si>
  <si>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</si>
  <si>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</si>
  <si>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</si>
  <si>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</si>
  <si>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</si>
  <si>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</si>
  <si>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</si>
  <si>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</si>
  <si>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</si>
  <si>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</si>
  <si>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</si>
  <si>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</si>
  <si>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</si>
  <si>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</si>
  <si>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</si>
  <si>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</si>
  <si>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</si>
  <si>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</si>
  <si>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</si>
  <si>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</si>
  <si>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</si>
  <si>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</si>
  <si>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</si>
  <si>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</si>
  <si>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</si>
  <si>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</si>
  <si>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</si>
  <si>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</si>
  <si>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</si>
  <si>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</si>
  <si>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</si>
  <si>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</si>
  <si>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</si>
  <si>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</si>
  <si>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</si>
  <si>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</si>
  <si>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</si>
  <si>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</si>
  <si>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</si>
  <si>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</si>
  <si>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</si>
  <si>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</si>
  <si>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</si>
  <si>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</si>
  <si>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</si>
  <si>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</si>
  <si>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</si>
  <si>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</si>
  <si>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</si>
  <si>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</si>
  <si>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</si>
  <si>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</si>
  <si>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</si>
  <si>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</si>
  <si>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</si>
  <si>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</si>
  <si>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</si>
  <si>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</si>
  <si>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</si>
  <si>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</si>
  <si>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</si>
  <si>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</si>
  <si>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</si>
  <si>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</si>
  <si>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</si>
  <si>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</si>
  <si>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</si>
  <si>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</si>
  <si>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</si>
  <si>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</si>
  <si>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</si>
  <si>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</si>
  <si>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</si>
  <si>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</si>
  <si>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</si>
  <si>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</si>
  <si>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</si>
  <si>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</si>
  <si>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</si>
  <si>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</si>
  <si>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</si>
  <si>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</si>
  <si>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</si>
  <si>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</si>
  <si>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</si>
  <si>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</si>
  <si>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</si>
  <si>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</si>
  <si>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</si>
  <si>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</si>
  <si>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</si>
  <si>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</si>
  <si>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</si>
  <si>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</si>
  <si>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</si>
  <si>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</si>
  <si>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</si>
  <si>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</si>
  <si>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</si>
  <si>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</si>
  <si>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</si>
  <si>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</si>
  <si>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</si>
  <si>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</si>
  <si>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</si>
  <si>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</si>
  <si>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</si>
  <si>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</si>
  <si>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</si>
  <si>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</si>
  <si>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</si>
  <si>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</si>
  <si>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</si>
  <si>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</si>
  <si>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</si>
  <si>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</si>
  <si>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</si>
  <si>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</si>
  <si>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</si>
  <si>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</si>
  <si>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</si>
  <si>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</si>
  <si>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</si>
  <si>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</si>
  <si>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</si>
  <si>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</si>
  <si>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</si>
  <si>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</si>
  <si>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</si>
  <si>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</si>
  <si>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</si>
  <si>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</si>
  <si>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</si>
  <si>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</si>
  <si>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</si>
  <si>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</si>
  <si>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</si>
  <si>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</si>
  <si>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</si>
  <si>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</si>
  <si>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</si>
  <si>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</si>
  <si>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</si>
  <si>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</si>
  <si>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</si>
  <si>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</si>
  <si>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</si>
  <si>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</si>
  <si>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</si>
  <si>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</si>
  <si>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</si>
  <si>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</si>
  <si>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</si>
  <si>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</si>
  <si>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</si>
  <si>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</si>
  <si>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</si>
  <si>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</si>
  <si>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</si>
  <si>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</si>
  <si>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</si>
  <si>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</si>
  <si>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</si>
  <si>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</si>
  <si>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</si>
  <si>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</si>
  <si>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</si>
  <si>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</si>
  <si>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</si>
  <si>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</si>
  <si>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</si>
  <si>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</si>
  <si>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</si>
  <si>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</si>
  <si>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</si>
  <si>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</si>
  <si>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</si>
  <si>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</si>
  <si>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</si>
  <si>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</si>
  <si>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</si>
  <si>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</si>
  <si>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</si>
  <si>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</si>
  <si>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</si>
  <si>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</si>
  <si>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r>
      <rPr>
        <b/>
        <sz val="14"/>
        <rFont val="Calibri"/>
        <family val="2"/>
        <scheme val="minor"/>
      </rPr>
      <t xml:space="preserve">Leah Ford, Ford &amp; Associates:  </t>
    </r>
    <r>
      <rPr>
        <sz val="14"/>
        <rFont val="Calibri"/>
        <family val="2"/>
        <scheme val="minor"/>
      </rPr>
      <t>Lihue Civic Center, 4444 Rice Street, Lihue, Kauai, HI., 9-703437, Release IDs 990044, 990191</t>
    </r>
  </si>
  <si>
    <r>
      <rPr>
        <b/>
        <sz val="14"/>
        <rFont val="Calibri"/>
        <family val="2"/>
        <scheme val="minor"/>
      </rPr>
      <t xml:space="preserve">Mark Muranaka, Muranaka Environmental Consultants:  </t>
    </r>
    <r>
      <rPr>
        <sz val="14"/>
        <rFont val="Calibri"/>
        <family val="2"/>
        <scheme val="minor"/>
      </rPr>
      <t>553 Kanoelehua Avenue, Hilo, HI.</t>
    </r>
  </si>
  <si>
    <r>
      <rPr>
        <b/>
        <sz val="14"/>
        <rFont val="Calibri"/>
        <family val="2"/>
        <scheme val="minor"/>
      </rPr>
      <t xml:space="preserve">Wade Ishii, SOH/Dept. of Defense:  </t>
    </r>
    <r>
      <rPr>
        <sz val="14"/>
        <rFont val="Calibri"/>
        <family val="2"/>
        <scheme val="minor"/>
      </rPr>
      <t>UST closure report for UST at Birkhimer Tunnel in Diamond Head Crater.  Date of report is 1994, 9-101805.</t>
    </r>
  </si>
  <si>
    <r>
      <rPr>
        <b/>
        <sz val="14"/>
        <rFont val="Calibri"/>
        <family val="2"/>
        <scheme val="minor"/>
      </rPr>
      <t xml:space="preserve">Michael Hartman:  </t>
    </r>
    <r>
      <rPr>
        <sz val="14"/>
        <rFont val="Calibri"/>
        <family val="2"/>
        <scheme val="minor"/>
      </rPr>
      <t xml:space="preserve">333 Queen Street, Honolulu, Release 910037 </t>
    </r>
  </si>
  <si>
    <t>700 Richards Street, Honolulu, Release 000055</t>
  </si>
  <si>
    <r>
      <rPr>
        <b/>
        <sz val="14"/>
        <rFont val="Calibri"/>
        <family val="2"/>
        <scheme val="minor"/>
      </rPr>
      <t xml:space="preserve">Chloe Hudson, TRC:  </t>
    </r>
    <r>
      <rPr>
        <sz val="14"/>
        <rFont val="Calibri"/>
        <family val="2"/>
        <scheme val="minor"/>
      </rPr>
      <t>515 Ward Avenue, Honolulu, HI., Parcel 230030260000</t>
    </r>
  </si>
  <si>
    <r>
      <rPr>
        <b/>
        <sz val="14"/>
        <rFont val="Calibri"/>
        <family val="2"/>
        <scheme val="minor"/>
      </rPr>
      <t xml:space="preserve">Taylor Blackbourn, Terracon Consultants:  </t>
    </r>
    <r>
      <rPr>
        <sz val="14"/>
        <rFont val="Calibri"/>
        <family val="2"/>
        <scheme val="minor"/>
      </rPr>
      <t>Waikoloa Central office, Waikoloa Rd., 9-600597</t>
    </r>
  </si>
  <si>
    <t>YKL</t>
  </si>
  <si>
    <r>
      <rPr>
        <b/>
        <sz val="14"/>
        <rFont val="Calibri"/>
        <family val="2"/>
        <scheme val="minor"/>
      </rPr>
      <t xml:space="preserve">Max Solmssen, Kaimana Environmental Solutions:  </t>
    </r>
    <r>
      <rPr>
        <sz val="14"/>
        <rFont val="Calibri"/>
        <family val="2"/>
        <scheme val="minor"/>
      </rPr>
      <t>4534 Uhai Road, Lihue, HI</t>
    </r>
  </si>
  <si>
    <t>Grove Farm 3 Kaumualii Highway, Lihue, HI</t>
  </si>
  <si>
    <t>4398 Pua Loke Street, Lihue, HI</t>
  </si>
  <si>
    <r>
      <rPr>
        <b/>
        <sz val="14"/>
        <rFont val="Calibri"/>
        <family val="2"/>
        <scheme val="minor"/>
      </rPr>
      <t xml:space="preserve">Michael Hartman, ENPRO Environmental:  </t>
    </r>
    <r>
      <rPr>
        <sz val="14"/>
        <rFont val="Calibri"/>
        <family val="2"/>
        <scheme val="minor"/>
      </rPr>
      <t>Parcel ID 440140190000, Kapaa, HI</t>
    </r>
  </si>
  <si>
    <r>
      <rPr>
        <b/>
        <sz val="14"/>
        <rFont val="Calibri"/>
        <family val="2"/>
        <scheme val="minor"/>
      </rPr>
      <t xml:space="preserve">Michael Hartman, ENPRO Environmental:  </t>
    </r>
    <r>
      <rPr>
        <sz val="14"/>
        <rFont val="Calibri"/>
        <family val="2"/>
        <scheme val="minor"/>
      </rPr>
      <t>44-707 Puomohala Street, Kaneohe, HI., Parcel 440190830000</t>
    </r>
  </si>
  <si>
    <t>Former Unocal Station No. 4393, 44-740 Kaneohe Bay Drive, Kaneohe, HI., Parcel 440190850000</t>
  </si>
  <si>
    <t>44-144 Mikiola Drive, Kaneohe Drive, Kaneohe, HI., Parcel 440190240000</t>
  </si>
  <si>
    <t>44-209 Mikiola Dr., Kaneohe, HI., Parcel 440180920000</t>
  </si>
  <si>
    <t>44-217 Mikiola Dr., Kaneohe, HI., Parcel 440180890000</t>
  </si>
  <si>
    <r>
      <rPr>
        <b/>
        <sz val="14"/>
        <rFont val="Calibri"/>
        <family val="2"/>
        <scheme val="minor"/>
      </rPr>
      <t xml:space="preserve">Michael Hartman:  </t>
    </r>
    <r>
      <rPr>
        <sz val="14"/>
        <rFont val="Calibri"/>
        <family val="2"/>
        <scheme val="minor"/>
      </rPr>
      <t>7332 Halekauwila, Honolulu, HI., Parcel 21026013</t>
    </r>
  </si>
  <si>
    <r>
      <rPr>
        <b/>
        <sz val="14"/>
        <rFont val="Calibri"/>
        <family val="2"/>
        <scheme val="minor"/>
      </rPr>
      <t xml:space="preserve">Christopher Corpus, Environmental Risk Analysis, LLC:  </t>
    </r>
    <r>
      <rPr>
        <sz val="14"/>
        <rFont val="Calibri"/>
        <family val="2"/>
        <scheme val="minor"/>
      </rPr>
      <t>Honokaa Federal Credit Union, 397 Ululani St., 9-603968, facility status: confirmed release, facility status date: 9/18/17, Release 180007</t>
    </r>
  </si>
  <si>
    <r>
      <rPr>
        <b/>
        <sz val="14"/>
        <rFont val="Calibri"/>
        <family val="2"/>
        <scheme val="minor"/>
      </rPr>
      <t xml:space="preserve">Connie Marini:  </t>
    </r>
    <r>
      <rPr>
        <sz val="14"/>
        <rFont val="Calibri"/>
        <family val="2"/>
        <scheme val="minor"/>
      </rPr>
      <t>listing of Biosolid Land Application site locations for the entire state, in excel or other spreadsheet format.  Land application involves the spreading of biosolids on the soil surface or incorporating or injecting biosolids into the soil.</t>
    </r>
  </si>
  <si>
    <t>MF</t>
  </si>
  <si>
    <r>
      <rPr>
        <b/>
        <sz val="14"/>
        <rFont val="Calibri"/>
        <family val="2"/>
        <scheme val="minor"/>
      </rPr>
      <t xml:space="preserve">Leah Ford, Ford &amp; Associates:  </t>
    </r>
    <r>
      <rPr>
        <sz val="14"/>
        <rFont val="Calibri"/>
        <family val="2"/>
        <scheme val="minor"/>
      </rPr>
      <t>Akita Store, Honomu Village, Honomu, HI., 9-602399</t>
    </r>
  </si>
  <si>
    <r>
      <rPr>
        <b/>
        <sz val="14"/>
        <rFont val="Calibri"/>
        <family val="2"/>
        <scheme val="minor"/>
      </rPr>
      <t xml:space="preserve">Mark Muranaka, Muranaka Environmental Consultants:  </t>
    </r>
    <r>
      <rPr>
        <sz val="14"/>
        <rFont val="Calibri"/>
        <family val="2"/>
        <scheme val="minor"/>
      </rPr>
      <t>91-570 Nukuawa Street, Kapolei, HI., TMK 1-9-01-074:016</t>
    </r>
  </si>
  <si>
    <r>
      <rPr>
        <b/>
        <sz val="14"/>
        <rFont val="Calibri"/>
        <family val="2"/>
        <scheme val="minor"/>
      </rPr>
      <t xml:space="preserve">Mark Muranaka, Muranaka Environmental Consultants:  </t>
    </r>
    <r>
      <rPr>
        <sz val="14"/>
        <rFont val="Calibri"/>
        <family val="2"/>
        <scheme val="minor"/>
      </rPr>
      <t>85-942 Farrington Highway, Waianae, HI., TMK 850100020000</t>
    </r>
  </si>
  <si>
    <t>Waianae Police Station, 85-939 Farrington Highway, Waianae, HI., TMK 850080510000, 9-200115</t>
  </si>
  <si>
    <t>85-936 Farrington Highway, Waianae, HI</t>
  </si>
  <si>
    <t>Waianae Sugar Co., Pesticide Mixing Area, Waianae, HI., latitude: 21.4439, longitude: -158.187, brownsfields low priority, facility ID 21</t>
  </si>
  <si>
    <r>
      <rPr>
        <b/>
        <sz val="14"/>
        <rFont val="Calibri"/>
        <family val="2"/>
        <scheme val="minor"/>
      </rPr>
      <t xml:space="preserve">Michael Hartman:  </t>
    </r>
    <r>
      <rPr>
        <sz val="14"/>
        <rFont val="Calibri"/>
        <family val="2"/>
        <scheme val="minor"/>
      </rPr>
      <t>1801 Kamehamea Avenue, Hilo, HI., Release 980027, 040053 &amp; 000076</t>
    </r>
  </si>
  <si>
    <t>1690 Kamehameha Ave., Hilo, HI., Release 960054</t>
  </si>
  <si>
    <t>1672 Kamehameha Ave., Hilo, HI., Release 940057</t>
  </si>
  <si>
    <r>
      <rPr>
        <b/>
        <sz val="14"/>
        <rFont val="Calibri"/>
        <family val="2"/>
        <scheme val="minor"/>
      </rPr>
      <t xml:space="preserve">Michael Hartman:  </t>
    </r>
    <r>
      <rPr>
        <sz val="14"/>
        <rFont val="Calibri"/>
        <family val="2"/>
        <scheme val="minor"/>
      </rPr>
      <t>754 Queen St., Honolulu, HI., TMK 210490240000</t>
    </r>
  </si>
  <si>
    <t>655 Mapunapuna St., Honolulu, HI., TMK 110050440000</t>
  </si>
  <si>
    <r>
      <rPr>
        <b/>
        <sz val="14"/>
        <rFont val="Calibri"/>
        <family val="2"/>
        <scheme val="minor"/>
      </rPr>
      <t xml:space="preserve">Aimee Taniguchi, Environmental Science International:  </t>
    </r>
    <r>
      <rPr>
        <sz val="14"/>
        <rFont val="Calibri"/>
        <family val="2"/>
        <scheme val="minor"/>
      </rPr>
      <t>511 W. Kawailanai Street, Hilo, HI., TMK (3) 2-4-019:025.</t>
    </r>
  </si>
  <si>
    <r>
      <rPr>
        <b/>
        <sz val="14"/>
        <rFont val="Calibri"/>
        <family val="2"/>
        <scheme val="minor"/>
      </rPr>
      <t xml:space="preserve">Gabrielle Sumner, Environmental Risk Analysis:  </t>
    </r>
    <r>
      <rPr>
        <sz val="14"/>
        <rFont val="Calibri"/>
        <family val="2"/>
        <scheme val="minor"/>
      </rPr>
      <t>Aloha Airport Cardlock, 550 Paiea Street, facility status: NFA, Release IDs 950041 and 940027</t>
    </r>
  </si>
  <si>
    <t>AIPA Properties, LLC, 3375 Koapaka Street, facility status:  NFA, Release ID 900102</t>
  </si>
  <si>
    <r>
      <t xml:space="preserve">Dolly Veloria:  </t>
    </r>
    <r>
      <rPr>
        <sz val="14"/>
        <rFont val="Calibri"/>
        <family val="2"/>
        <scheme val="minor"/>
      </rPr>
      <t>741 Kanoelehua Avenue, Hilo, HI.</t>
    </r>
  </si>
  <si>
    <r>
      <rPr>
        <b/>
        <sz val="14"/>
        <rFont val="Calibri"/>
        <family val="2"/>
        <scheme val="minor"/>
      </rPr>
      <t xml:space="preserve">Tim Swartz, Ford &amp; Associates:  </t>
    </r>
    <r>
      <rPr>
        <sz val="14"/>
        <rFont val="Calibri"/>
        <family val="2"/>
        <scheme val="minor"/>
      </rPr>
      <t>Mililani Texaco, 95-130 Kamehameha Highway, Mililani, HI., 9-201124, 2 LUST release IDs 050007 &amp; 040013</t>
    </r>
  </si>
  <si>
    <r>
      <rPr>
        <b/>
        <sz val="14"/>
        <rFont val="Calibri"/>
        <family val="2"/>
        <scheme val="minor"/>
      </rPr>
      <t xml:space="preserve">Keeler Karwin:  </t>
    </r>
    <r>
      <rPr>
        <sz val="14"/>
        <rFont val="Calibri"/>
        <family val="2"/>
        <scheme val="minor"/>
      </rPr>
      <t>Safeway, Inc., 91-1119 Keaunui Dr., Ewa Beach, HI., P-2014-002, 9-203940.</t>
    </r>
  </si>
  <si>
    <t>Fastop Petroleum Marketing, Inc. (FS #10), 95-026 Kamehameha Highway, Mililani, HI., 9-2201896, LUST 150023</t>
  </si>
  <si>
    <t>LO</t>
  </si>
  <si>
    <r>
      <rPr>
        <b/>
        <sz val="14"/>
        <rFont val="Calibri"/>
        <family val="2"/>
        <scheme val="minor"/>
      </rPr>
      <t xml:space="preserve">Tim Smith, Tetra Tech:  </t>
    </r>
    <r>
      <rPr>
        <sz val="14"/>
        <rFont val="Calibri"/>
        <family val="2"/>
        <scheme val="minor"/>
      </rPr>
      <t>62-4019 Amaui Drive, Waimea, HI., TMK (3) 6-2-013:012</t>
    </r>
  </si>
  <si>
    <r>
      <rPr>
        <b/>
        <sz val="14"/>
        <rFont val="Calibri"/>
        <family val="2"/>
        <scheme val="minor"/>
      </rPr>
      <t xml:space="preserve">Gabrielle Sumner, Environmental Risk Analysis:  </t>
    </r>
    <r>
      <rPr>
        <sz val="14"/>
        <rFont val="Calibri"/>
        <family val="2"/>
        <scheme val="minor"/>
      </rPr>
      <t>Aloha Airport Cardlock, 550 Paiea Street, Release IDs 950041 and 940027</t>
    </r>
  </si>
  <si>
    <t>AIPA Properties, LLC, 3375 Koapaka Street, Release 900102</t>
  </si>
  <si>
    <t>Nimitz Chevron Svc., 3299 N Nimitz Hwy., Release 130003, 970117, 9-101249</t>
  </si>
  <si>
    <r>
      <rPr>
        <b/>
        <sz val="14"/>
        <rFont val="Calibri"/>
        <family val="2"/>
        <scheme val="minor"/>
      </rPr>
      <t xml:space="preserve">Tim Smith, Tetra Tech:  </t>
    </r>
    <r>
      <rPr>
        <sz val="14"/>
        <rFont val="Calibri"/>
        <family val="2"/>
        <scheme val="minor"/>
      </rPr>
      <t>73-4189 Hawaii Belt Road, Kailua Kona, HI., TMK (3) 7-3-002:010</t>
    </r>
  </si>
  <si>
    <r>
      <rPr>
        <b/>
        <sz val="14"/>
        <rFont val="Calibri"/>
        <family val="2"/>
        <scheme val="minor"/>
      </rPr>
      <t xml:space="preserve">Michael Hartman, ENPRO Environmental:  </t>
    </r>
    <r>
      <rPr>
        <sz val="14"/>
        <rFont val="Calibri"/>
        <family val="2"/>
        <scheme val="minor"/>
      </rPr>
      <t>2443 South Kihei Road</t>
    </r>
  </si>
  <si>
    <t>2455 South Kihei Road</t>
  </si>
  <si>
    <t>Alii Dry Cleaners, 2439 South Kihei Road, Suite 104A</t>
  </si>
  <si>
    <r>
      <rPr>
        <b/>
        <sz val="14"/>
        <rFont val="Calibri"/>
        <family val="2"/>
        <scheme val="minor"/>
      </rPr>
      <t xml:space="preserve">Angie Peltier, Element Environmental:  </t>
    </r>
    <r>
      <rPr>
        <sz val="14"/>
        <rFont val="Calibri"/>
        <family val="2"/>
        <scheme val="minor"/>
      </rPr>
      <t>120 Makani Road, Kalama Intermediate School, State of Hawaii (owner), Dept. of Education (EO), TMK (2) 2-4-032:109</t>
    </r>
  </si>
  <si>
    <t>140 Makani Road, State of Hawaii (owner), Dept. of Education (EO), TMK (2) 2-4-032:110</t>
  </si>
  <si>
    <t>Hale Kipa Road, county of Maui (owner), TMK (2) 2-4-032:098</t>
  </si>
  <si>
    <t>931 Makawao Avenue, County of Maui (owner), TMK (2) 2-4-006:005</t>
  </si>
  <si>
    <t>TMK (3) 1-5-017: 153, Keaau, HI., no address</t>
  </si>
  <si>
    <t>TMK (3) 1-5-017: 152, Keaau, HI., no address</t>
  </si>
  <si>
    <t>TMK (3) 1-5-017: 129, Keaau, HI., no address</t>
  </si>
  <si>
    <t>TMK (3) 7-8-012: 034, Kailua-Kona, HI., no address</t>
  </si>
  <si>
    <t>TMK (3) 7-8-012: 035, Kailua-Kona, HI., no address</t>
  </si>
  <si>
    <t>TMK (3) 7-8-012: 048, Kailua-Kona, HI., no address</t>
  </si>
  <si>
    <t>TMK (3) 7-8-012: 097, Kailua-Kona, HI., no address</t>
  </si>
  <si>
    <t>TMK (3) 7-8-012: 106, Kailua-Kona, HI., no address</t>
  </si>
  <si>
    <r>
      <t xml:space="preserve">Max Solmssen, Kaimana Environmental Solutions:  </t>
    </r>
    <r>
      <rPr>
        <sz val="14"/>
        <rFont val="Calibri"/>
        <family val="2"/>
        <scheme val="minor"/>
      </rPr>
      <t>TMK (3) 1-5-017: 151, Keaau, HI., no address</t>
    </r>
  </si>
  <si>
    <t>JH</t>
  </si>
  <si>
    <t>PK</t>
  </si>
  <si>
    <r>
      <rPr>
        <b/>
        <sz val="14"/>
        <rFont val="Calibri"/>
        <family val="2"/>
        <scheme val="minor"/>
      </rPr>
      <t xml:space="preserve">Sydney Kwan, Trinity Consultants:  </t>
    </r>
    <r>
      <rPr>
        <sz val="14"/>
        <rFont val="Calibri"/>
        <family val="2"/>
        <scheme val="minor"/>
      </rPr>
      <t>91-325 Komohana Street, Kapolei, HI.</t>
    </r>
  </si>
  <si>
    <r>
      <rPr>
        <b/>
        <sz val="14"/>
        <rFont val="Calibri"/>
        <family val="2"/>
        <scheme val="minor"/>
      </rPr>
      <t xml:space="preserve">Gabrielle Sumner, Environmental Risk Analysis:  </t>
    </r>
    <r>
      <rPr>
        <sz val="14"/>
        <rFont val="Calibri"/>
        <family val="2"/>
        <scheme val="minor"/>
      </rPr>
      <t>Ewa Repair Shop, Inc., 94-303 Waipahu St., Release 980016, 9-200024, facility status: site cleanup completed (NFA)</t>
    </r>
  </si>
  <si>
    <t>C&amp;CH Waipahu Fire Station, 94-121 Leonui St., 9-200098, facility status: soil vapor sampling</t>
  </si>
  <si>
    <r>
      <rPr>
        <b/>
        <sz val="14"/>
        <rFont val="Calibri"/>
        <family val="2"/>
        <scheme val="minor"/>
      </rPr>
      <t xml:space="preserve">Max Solmssen, Kaimana Environmental Solutions:  </t>
    </r>
    <r>
      <rPr>
        <sz val="14"/>
        <rFont val="Calibri"/>
        <family val="2"/>
        <scheme val="minor"/>
      </rPr>
      <t>TMK (3) 4-5-002-061, Honokaa, HI., no address</t>
    </r>
  </si>
  <si>
    <t>TMK (3) 4-5-002-018, Honokaa, HI., no address</t>
  </si>
  <si>
    <t>TMK (3) 4-5-002-063, Honokaa, HI., no address</t>
  </si>
  <si>
    <t>TMK (3) 4-5-002-070, Honokaa, HI., no address</t>
  </si>
  <si>
    <t>TMK (3) 4-5-002-071, Honolkaa, HI., no address</t>
  </si>
  <si>
    <t>45-298 Haina Camp Road, Honokaa, HI</t>
  </si>
  <si>
    <r>
      <rPr>
        <b/>
        <sz val="14"/>
        <rFont val="Calibri"/>
        <family val="2"/>
        <scheme val="minor"/>
      </rPr>
      <t xml:space="preserve">Michael Hartman, ENPRO:  </t>
    </r>
    <r>
      <rPr>
        <sz val="14"/>
        <rFont val="Calibri"/>
        <family val="2"/>
        <scheme val="minor"/>
      </rPr>
      <t>Torao Nakamura, Inc., dba Kaimuki Auto Repair, 3375 Waialae Ave., 9-101031, event ID: 070008</t>
    </r>
  </si>
  <si>
    <t>3368 Waialae Ave., Honolulu, HI., 9-100344, event 950001</t>
  </si>
  <si>
    <r>
      <rPr>
        <b/>
        <sz val="14"/>
        <rFont val="Calibri"/>
        <family val="2"/>
        <scheme val="minor"/>
      </rPr>
      <t xml:space="preserve">Aimee Taniguchi, Environmental Science International:  </t>
    </r>
    <r>
      <rPr>
        <sz val="14"/>
        <rFont val="Calibri"/>
        <family val="2"/>
        <scheme val="minor"/>
      </rPr>
      <t>TMK (1) 2-7-022:011, 015, 030-049.  Address is 2647, 2555, 2609, 2621, 2629, 2639, 2647, 2655, Kapiolani Boulevard along with 737, 738, 743, 744, 751, 752, 757, 758, 764, 772, 778 Kaipuu Place and 780 Mahiai Place.</t>
    </r>
  </si>
  <si>
    <r>
      <rPr>
        <b/>
        <sz val="14"/>
        <rFont val="Calibri"/>
        <family val="2"/>
        <scheme val="minor"/>
      </rPr>
      <t xml:space="preserve">Robert Luco, Inclusion Consulting, LLC:  </t>
    </r>
    <r>
      <rPr>
        <sz val="14"/>
        <rFont val="Calibri"/>
        <family val="2"/>
        <scheme val="minor"/>
      </rPr>
      <t>no street address, Ka Uka Boulevard, Waipahu, HI., TMK (1) 9-4-127:023</t>
    </r>
  </si>
  <si>
    <t>no street address, Ka Uka Boulevard, Waipahu, HI., TMK (1) 9-4-006:028</t>
  </si>
  <si>
    <t>no street address, Mililani Cemetary Road, Waipahu, HI., TMK (1) 9-4-006:027</t>
  </si>
  <si>
    <r>
      <rPr>
        <b/>
        <sz val="14"/>
        <rFont val="Calibri"/>
        <family val="2"/>
        <scheme val="minor"/>
      </rPr>
      <t xml:space="preserve">Peter Morris, Environmental Science International:  </t>
    </r>
    <r>
      <rPr>
        <sz val="14"/>
        <rFont val="Calibri"/>
        <family val="2"/>
        <scheme val="minor"/>
      </rPr>
      <t>AAFES Aliamanu Military Reservation (AMR) Shoppette, 9-101000</t>
    </r>
  </si>
  <si>
    <t>GH</t>
  </si>
  <si>
    <t>RB</t>
  </si>
  <si>
    <r>
      <rPr>
        <b/>
        <sz val="14"/>
        <rFont val="Calibri"/>
        <family val="2"/>
        <scheme val="minor"/>
      </rPr>
      <t xml:space="preserve">Vanessa Gabriel, MNA Environmental:  </t>
    </r>
    <r>
      <rPr>
        <sz val="14"/>
        <rFont val="Calibri"/>
        <family val="2"/>
        <scheme val="minor"/>
      </rPr>
      <t>property located in Pahoa, Big Island, TMK (3) 1-5-007:076 at 15-2754 Pahoa Village Road.  The owner of the property mentioned that there used to be a UST gasoline pump that was removed.</t>
    </r>
  </si>
  <si>
    <r>
      <rPr>
        <b/>
        <sz val="14"/>
        <rFont val="Calibri"/>
        <family val="2"/>
        <scheme val="minor"/>
      </rPr>
      <t xml:space="preserve">Angie Peltier, Element Environmental:  </t>
    </r>
    <r>
      <rPr>
        <sz val="14"/>
        <rFont val="Calibri"/>
        <family val="2"/>
        <scheme val="minor"/>
      </rPr>
      <t>9-102326, Release 060009, JBPHH SC-30, PW-2 and PW-3</t>
    </r>
  </si>
  <si>
    <r>
      <rPr>
        <b/>
        <sz val="14"/>
        <rFont val="Calibri"/>
        <family val="2"/>
        <scheme val="minor"/>
      </rPr>
      <t xml:space="preserve">Evan Pfaff, Insight Environmental:  </t>
    </r>
    <r>
      <rPr>
        <sz val="14"/>
        <rFont val="Calibri"/>
        <family val="2"/>
        <scheme val="minor"/>
      </rPr>
      <t>Dukes Kilauea Shell, 1104 Kilauea Avenue, Hilo, 9-601320</t>
    </r>
  </si>
  <si>
    <r>
      <rPr>
        <b/>
        <sz val="14"/>
        <rFont val="Calibri"/>
        <family val="2"/>
        <scheme val="minor"/>
      </rPr>
      <t xml:space="preserve">Liam Sullivan, ENPRO Environmental:  </t>
    </r>
    <r>
      <rPr>
        <sz val="14"/>
        <rFont val="Calibri"/>
        <family val="2"/>
        <scheme val="minor"/>
      </rPr>
      <t>1139 12th Avenue, Honolulu, HI., (subject property)</t>
    </r>
  </si>
  <si>
    <t>Oahu Printing Co., 1133 12th Avenue</t>
  </si>
  <si>
    <t>Cleanwell Cleaners, 1151 12th Avenue, 9-100761</t>
  </si>
  <si>
    <t>Christian Broadcasting - FM TRAN, 1148 12th Avenue</t>
  </si>
  <si>
    <t>Liliuokalani Elementary School, 3633 Waialae Avenue</t>
  </si>
  <si>
    <t>Kaimuki Professional Building, 1109 12th Avenue</t>
  </si>
  <si>
    <t>Harding 76, 3608 Harding Avenue</t>
  </si>
  <si>
    <t>IMM Kaimuki, 3625 Harding Avenue</t>
  </si>
  <si>
    <t>Sierra Shell Service Station, 3562 Waialae Avenue, 9-101030</t>
  </si>
  <si>
    <t>Former Goodwill Store, 3650 Waialae Avenue, 9-103994</t>
  </si>
  <si>
    <r>
      <rPr>
        <b/>
        <sz val="14"/>
        <rFont val="Calibri"/>
        <family val="2"/>
        <scheme val="minor"/>
      </rPr>
      <t xml:space="preserve">Max Solmssen, Kaimana Environmental Solutions:  </t>
    </r>
    <r>
      <rPr>
        <sz val="14"/>
        <rFont val="Calibri"/>
        <family val="2"/>
        <scheme val="minor"/>
      </rPr>
      <t>16-790 Keaau-Pahoa Road, Keaau, HI</t>
    </r>
  </si>
  <si>
    <t>16-2205 Mamaka Street, Keaau, HI</t>
  </si>
  <si>
    <t>16-2223 Mamaka Street, Keaau, HI</t>
  </si>
  <si>
    <t>16-2289 Mamaka Street, Keaau, HI</t>
  </si>
  <si>
    <t>16-2297 Mamaka Street, Keaau, HI</t>
  </si>
  <si>
    <t>16-2305 Mamaka Street, Keaau, HI</t>
  </si>
  <si>
    <t>16-4002 Ohiohi Street, Keaau, HI</t>
  </si>
  <si>
    <t>16-633 Paahana Street, Keaau, HI</t>
  </si>
  <si>
    <r>
      <rPr>
        <b/>
        <sz val="14"/>
        <rFont val="Calibri"/>
        <family val="2"/>
        <scheme val="minor"/>
      </rPr>
      <t xml:space="preserve">Vanessa Gabriel, MNA Environmental:  </t>
    </r>
    <r>
      <rPr>
        <sz val="14"/>
        <rFont val="Calibri"/>
        <family val="2"/>
        <scheme val="minor"/>
      </rPr>
      <t>Waianuenue Avenue, TMK 2-3-031:001, owner: State of Hawaii, Residential</t>
    </r>
  </si>
  <si>
    <t>no address, TMK 2-3-030:001, owner: State of Hawaii, Agricultural</t>
  </si>
  <si>
    <t>no address, TMK 2-3-030:004, owner: County of Hawaii, Residential</t>
  </si>
  <si>
    <t>Waianuenue Avenue, TMK 2-3-031:022, owner: State of Hawaii, Residential</t>
  </si>
  <si>
    <t>1350 Waianuenue Avenue, TMK 2-3-027:016, owner: State of Hawaii First United Protestant Church of Hilo, Residential</t>
  </si>
  <si>
    <t>1292 Waianuenue Avenue, TMK 2-3-027:025, owner: State of Hawaii, Kaiser Foundation Health Plan, Residential</t>
  </si>
  <si>
    <t>1190 Waianuenue Avenue, TMK 2-3-027:002, owner: Hawaii Health System Corp., Commercial</t>
  </si>
  <si>
    <t>1333 Waianuenue Avenue, TMK 2-3-031:021, State of Hawaii Hilo Medical Investors, Ltd., Commercial</t>
  </si>
  <si>
    <r>
      <rPr>
        <b/>
        <sz val="14"/>
        <rFont val="Calibri"/>
        <family val="2"/>
        <scheme val="minor"/>
      </rPr>
      <t xml:space="preserve">Tim Swartz, Ford &amp; Associates:  </t>
    </r>
    <r>
      <rPr>
        <sz val="14"/>
        <rFont val="Calibri"/>
        <family val="2"/>
        <scheme val="minor"/>
      </rPr>
      <t>Wahiawa Chevron Service Station, 1011 California Avenue, Wahiawa, HI., 9-201228, 3 LUST Release Nos. 970044, 040031 &amp; 070022</t>
    </r>
  </si>
  <si>
    <t>Howard Construction, Inc., 1001 California Avenue, Wahiawa, HI., 9-200249</t>
  </si>
  <si>
    <t>Hele Wahiawa #199, 966 California Avenue, Wahiawa, HI., 9-200030, 2 LUST Release Nos. 970057 &amp; 040055</t>
  </si>
  <si>
    <r>
      <rPr>
        <b/>
        <sz val="14"/>
        <rFont val="Calibri"/>
        <family val="2"/>
        <scheme val="minor"/>
      </rPr>
      <t xml:space="preserve">Kevin Horita, Kauai Realty, Inc.:  </t>
    </r>
    <r>
      <rPr>
        <sz val="14"/>
        <rFont val="Calibri"/>
        <family val="2"/>
        <scheme val="minor"/>
      </rPr>
      <t>TMK 4-1-3-10-93</t>
    </r>
  </si>
  <si>
    <r>
      <t xml:space="preserve">Connie Marini:  </t>
    </r>
    <r>
      <rPr>
        <sz val="14"/>
        <rFont val="Calibri"/>
        <family val="2"/>
        <scheme val="minor"/>
      </rPr>
      <t>updated copy of the UST and LUST database files in excel format.</t>
    </r>
  </si>
  <si>
    <r>
      <t xml:space="preserve">Leah Ford, Ford &amp; Associates:  </t>
    </r>
    <r>
      <rPr>
        <sz val="14"/>
        <rFont val="Calibri"/>
        <family val="2"/>
        <scheme val="minor"/>
      </rPr>
      <t>Sprint Lot, 925 Dillingham Boulevard, Honolulu, HI., 9-103769, Release 030041</t>
    </r>
  </si>
  <si>
    <r>
      <rPr>
        <b/>
        <sz val="14"/>
        <rFont val="Calibri"/>
        <family val="2"/>
        <scheme val="minor"/>
      </rPr>
      <t xml:space="preserve">Jeff King, Malama Environmental:  </t>
    </r>
    <r>
      <rPr>
        <sz val="14"/>
        <rFont val="Calibri"/>
        <family val="2"/>
        <scheme val="minor"/>
      </rPr>
      <t>734 and 732 Lower Main St., Wailuku, HI., TMK (2) 3-4-026:013 and 014</t>
    </r>
  </si>
  <si>
    <r>
      <rPr>
        <b/>
        <sz val="14"/>
        <rFont val="Calibri"/>
        <family val="2"/>
        <scheme val="minor"/>
      </rPr>
      <t xml:space="preserve">Michael Hartman:  </t>
    </r>
    <r>
      <rPr>
        <sz val="14"/>
        <rFont val="Calibri"/>
        <family val="2"/>
        <scheme val="minor"/>
      </rPr>
      <t>45-781 Kamehameha Hwy., Kaneohe, HI., parcel no. 450280060000, 9-203269, event ID 970124</t>
    </r>
  </si>
  <si>
    <r>
      <rPr>
        <b/>
        <sz val="14"/>
        <rFont val="Calibri"/>
        <family val="2"/>
        <scheme val="minor"/>
      </rPr>
      <t xml:space="preserve">Gus Benson, Trileaf:  </t>
    </r>
    <r>
      <rPr>
        <sz val="14"/>
        <rFont val="Calibri"/>
        <family val="2"/>
        <scheme val="minor"/>
      </rPr>
      <t>3148 Oihana Street, Lihue, HI, no associated facility ID</t>
    </r>
  </si>
  <si>
    <t>Kuhio Motors, 315 Oihana St., Lihue, HI., 9-701386</t>
  </si>
  <si>
    <t>AMFAC, Inc. (Volkswagon Kauai), 3156 Oihana Street, Lihue, HI., 9-703000</t>
  </si>
  <si>
    <t>Coca-Cola Bottling Co. Kauai, 3140 Oihana St., Lihue, HI., 9-700616</t>
  </si>
  <si>
    <t>Kauai Beverages &amp; Ice Cream Co., 3166 Oihana St., Lihue, HI., 9-700439</t>
  </si>
  <si>
    <t>Thrifty Car Rental, 3120 Oihana St., Lihue, HI., 9-702438</t>
  </si>
  <si>
    <t>Kauai Refrigeration Service, 3123 Oihana St., Lihue, HI., 9-702954</t>
  </si>
  <si>
    <r>
      <rPr>
        <b/>
        <sz val="14"/>
        <rFont val="Calibri"/>
        <family val="2"/>
        <scheme val="minor"/>
      </rPr>
      <t xml:space="preserve">Michael Polkinghorn, MPI, LLC:  </t>
    </r>
    <r>
      <rPr>
        <sz val="14"/>
        <rFont val="Calibri"/>
        <family val="2"/>
        <scheme val="minor"/>
      </rPr>
      <t>2680 &amp; 2706 S. King St., TMKs (1) 2-8-024: 008 &amp; 026</t>
    </r>
  </si>
  <si>
    <r>
      <rPr>
        <b/>
        <sz val="14"/>
        <rFont val="Calibri"/>
        <family val="2"/>
        <scheme val="minor"/>
      </rPr>
      <t xml:space="preserve">Mark Muranaka, Muranaka Environmental:  </t>
    </r>
    <r>
      <rPr>
        <sz val="14"/>
        <rFont val="Calibri"/>
        <family val="2"/>
        <scheme val="minor"/>
      </rPr>
      <t>1865 S. King Street, Honolulu, HI</t>
    </r>
  </si>
  <si>
    <t>RI</t>
  </si>
  <si>
    <t>Cleanwell Cleaners, 1151 12th Avenue, 9-100181</t>
  </si>
  <si>
    <t>Christian Broadcasting - FM TRAN, 1148 12th Avenue, 9-100761</t>
  </si>
  <si>
    <t>Harding 76, 3608 Harding Avenue, 9-100043</t>
  </si>
  <si>
    <t>IMM Kaimuki, 3625 Harding Avenue, 9-100752</t>
  </si>
  <si>
    <t>TN</t>
  </si>
  <si>
    <t>RK</t>
  </si>
  <si>
    <r>
      <rPr>
        <b/>
        <sz val="14"/>
        <rFont val="Calibri"/>
        <family val="2"/>
        <scheme val="minor"/>
      </rPr>
      <t xml:space="preserve">Connie Marini:  </t>
    </r>
    <r>
      <rPr>
        <sz val="14"/>
        <rFont val="Calibri"/>
        <family val="2"/>
        <scheme val="minor"/>
      </rPr>
      <t>updated financial assurance info listing all UST facilities in excel format.</t>
    </r>
  </si>
  <si>
    <r>
      <t xml:space="preserve">1333 Waianuenue Avenue, TMK 2-3-031:021, State of Hawaii Hilo Medical Investors, Ltd., Commercial.  </t>
    </r>
    <r>
      <rPr>
        <b/>
        <sz val="14"/>
        <rFont val="Calibri"/>
        <family val="2"/>
        <scheme val="minor"/>
      </rPr>
      <t>Only records for 9-601650, 9-600676 &amp; 9-601621.</t>
    </r>
  </si>
  <si>
    <r>
      <rPr>
        <b/>
        <sz val="14"/>
        <rFont val="Calibri"/>
        <family val="2"/>
        <scheme val="minor"/>
      </rPr>
      <t xml:space="preserve">Brooke Frazier:  </t>
    </r>
    <r>
      <rPr>
        <sz val="14"/>
        <rFont val="Calibri"/>
        <family val="2"/>
        <scheme val="minor"/>
      </rPr>
      <t>9-702559</t>
    </r>
  </si>
  <si>
    <t>TU</t>
  </si>
  <si>
    <r>
      <rPr>
        <b/>
        <sz val="14"/>
        <rFont val="Calibri"/>
        <family val="2"/>
        <scheme val="minor"/>
      </rPr>
      <t xml:space="preserve">Gabrielle Richardson, MNA Environmental:  </t>
    </r>
    <r>
      <rPr>
        <sz val="14"/>
        <rFont val="Calibri"/>
        <family val="2"/>
        <scheme val="minor"/>
      </rPr>
      <t>888 Ala Moana, TMK (1) 2-1-056:017, owner: Alia at 888 Ala Moana Condomaster</t>
    </r>
  </si>
  <si>
    <t>924 Ala Moana Blvd., TMK (1) 2-1-056:018, owner: Victoria Ward Limited</t>
  </si>
  <si>
    <t>820 Auahi St., TMK (1) 2-1-053:001, owner: Ulana Ward Village (Condomaster)</t>
  </si>
  <si>
    <t>756 Auahi St., TMK (1) 2-1-053:032, owner: BP Bishop Trust Estate</t>
  </si>
  <si>
    <t>742 Ala Moana Blvd., TMK (1) 2-1-056:010, owner: BP Bishop Trust Estate</t>
  </si>
  <si>
    <t>222 AHU St., TMK (1) 2-1-059:003, owner: BP Bishop Trust Estate</t>
  </si>
  <si>
    <t>777 Ala Moana Blvd., TMK (1) 2-1-059:004, owner: BP Bishop Trust Estate, Pflueger, James H</t>
  </si>
  <si>
    <t>919 Ala Moana Blvd., TMK (1) 2-1-058:006, owner: Office of Hawaiian Affairs</t>
  </si>
  <si>
    <t>924 Ala Moana Blvd., TMK (1) 2-1-056:011, owner: City and County of Honolulu</t>
  </si>
  <si>
    <r>
      <rPr>
        <b/>
        <sz val="14"/>
        <rFont val="Calibri"/>
        <family val="2"/>
        <scheme val="minor"/>
      </rPr>
      <t xml:space="preserve">Eric M. Jensen, Tetra Tech:  </t>
    </r>
    <r>
      <rPr>
        <sz val="14"/>
        <rFont val="Calibri"/>
        <family val="2"/>
        <scheme val="minor"/>
      </rPr>
      <t>Parcel Lot 2676-A - Mokulani Road Sliver, TMK 9-2-043-015-0000, Farrington Highway near intersection with Kalaeloa Blvd., and H-1 WB on-ramp, Kapolei, HI</t>
    </r>
  </si>
  <si>
    <r>
      <rPr>
        <b/>
        <sz val="14"/>
        <rFont val="Calibri"/>
        <family val="2"/>
        <scheme val="minor"/>
      </rPr>
      <t xml:space="preserve">Max Solmssen, Kaimana Environmental Solutions:  </t>
    </r>
    <r>
      <rPr>
        <sz val="14"/>
        <rFont val="Calibri"/>
        <family val="2"/>
        <scheme val="minor"/>
      </rPr>
      <t>91-424 Komohana Street, Kapolei, HI</t>
    </r>
  </si>
  <si>
    <t>91-326 Kauhi Street, Kapolei, HI</t>
  </si>
  <si>
    <t>91-430 Komohana Street, Kapolei, HI</t>
  </si>
  <si>
    <t>91-445 Komohana Street, Kapolei, HI</t>
  </si>
  <si>
    <t>91-349 Kauhi Street, Kapolei, HI</t>
  </si>
  <si>
    <t>91-416 Komohana Street, Kapolei, HI</t>
  </si>
  <si>
    <r>
      <rPr>
        <b/>
        <sz val="14"/>
        <rFont val="Calibri"/>
        <family val="2"/>
        <scheme val="minor"/>
      </rPr>
      <t xml:space="preserve">Shellie Habel:  </t>
    </r>
    <r>
      <rPr>
        <sz val="14"/>
        <rFont val="Calibri"/>
        <family val="2"/>
        <scheme val="minor"/>
      </rPr>
      <t>Honolulu Police Dept., 801 S Beretania St., Honolulu, HI., 9-100815, R 140020</t>
    </r>
  </si>
  <si>
    <t>Jack Endo Electric, Inc., 2814 Kilihau St., Honolulu, HI., 9-101395, R 000086</t>
  </si>
  <si>
    <r>
      <t xml:space="preserve">David Contant, TRC:  </t>
    </r>
    <r>
      <rPr>
        <sz val="14"/>
        <rFont val="Calibri"/>
        <family val="2"/>
        <scheme val="minor"/>
      </rPr>
      <t>Renaissance Honolulu Hotel and Spa, 1390 Kapiolani Blvd., Honolulu, HI., Parcel 230160490000</t>
    </r>
  </si>
  <si>
    <r>
      <rPr>
        <b/>
        <sz val="14"/>
        <rFont val="Calibri"/>
        <family val="2"/>
        <scheme val="minor"/>
      </rPr>
      <t xml:space="preserve">Ishika Sameth, Terracon:  </t>
    </r>
    <r>
      <rPr>
        <sz val="14"/>
        <rFont val="Calibri"/>
        <family val="2"/>
        <scheme val="minor"/>
      </rPr>
      <t>Approx 150 feet north of Manawai Street and Ae Street, Kapolei, HI., APN 91148046</t>
    </r>
  </si>
  <si>
    <r>
      <rPr>
        <b/>
        <sz val="14"/>
        <rFont val="Calibri"/>
        <family val="2"/>
        <scheme val="minor"/>
      </rPr>
      <t xml:space="preserve">Ryan Sakaguchi, Cushman &amp; Wakefield/Chaney Brooks:  </t>
    </r>
    <r>
      <rPr>
        <sz val="14"/>
        <rFont val="Calibri"/>
        <family val="2"/>
        <scheme val="minor"/>
      </rPr>
      <t>Kano Trucking Service, 9-101372</t>
    </r>
  </si>
  <si>
    <r>
      <rPr>
        <b/>
        <sz val="14"/>
        <rFont val="Calibri"/>
        <family val="2"/>
        <scheme val="minor"/>
      </rPr>
      <t xml:space="preserve">Amy Fajardo:  </t>
    </r>
    <r>
      <rPr>
        <sz val="14"/>
        <rFont val="Calibri"/>
        <family val="2"/>
        <scheme val="minor"/>
      </rPr>
      <t>Lakeview WWPS, 9-201982, P-2016-146-R1</t>
    </r>
  </si>
  <si>
    <t>Lualualei WWPS, 9-200142, P-2016-147-R1</t>
  </si>
  <si>
    <t>Mililani WWPS, 9-201996, P-2016-149-R1</t>
  </si>
  <si>
    <t>Nakula WWPS, 9-201934, P-2016-150-R1</t>
  </si>
  <si>
    <t>Pearl City WWPS, 9-200145, P-2016-143-R1</t>
  </si>
  <si>
    <t>Waipio WWPS, 9-200149, P-2016-153-R1</t>
  </si>
  <si>
    <t>West Beach No. 1 WWPS, 9-203621, P-2016-154-R1</t>
  </si>
  <si>
    <t>West Beach No. 2 WWPS, 9-203622, P-2016-142-R1</t>
  </si>
  <si>
    <t>West Loch Fairways WWPS, 9-203712, P-2016-152-R1</t>
  </si>
  <si>
    <r>
      <rPr>
        <b/>
        <sz val="14"/>
        <rFont val="Calibri"/>
        <family val="2"/>
        <scheme val="minor"/>
      </rPr>
      <t xml:space="preserve">Kaila Lockwood, Environmental Science International:  </t>
    </r>
    <r>
      <rPr>
        <sz val="14"/>
        <rFont val="Calibri"/>
        <family val="2"/>
        <scheme val="minor"/>
      </rPr>
      <t>Parcel 470070410000, Kamuela, HI</t>
    </r>
  </si>
  <si>
    <r>
      <rPr>
        <b/>
        <sz val="14"/>
        <rFont val="Calibri"/>
        <family val="2"/>
        <scheme val="minor"/>
      </rPr>
      <t xml:space="preserve">Katie Griffin, Partner ESI:  </t>
    </r>
    <r>
      <rPr>
        <sz val="14"/>
        <rFont val="Calibri"/>
        <family val="2"/>
        <scheme val="minor"/>
      </rPr>
      <t>1931 Kahai Street and 224 Mokauea Street.  GE Betz Kano Trucking HIR000138131, Betz Dearborn, Inc., HIP 000050690</t>
    </r>
  </si>
  <si>
    <r>
      <t xml:space="preserve">Tim Swartz, Ford &amp; Associates:  </t>
    </r>
    <r>
      <rPr>
        <sz val="14"/>
        <rFont val="Calibri"/>
        <family val="2"/>
        <scheme val="minor"/>
      </rPr>
      <t>Hawaiian Bitumuls Paving &amp; Precast Co., located on Ameron Camp 10 Quarry Road in Puunene, Maui, HI., 9-503742, Release 020022</t>
    </r>
  </si>
  <si>
    <t>Ameron HC&amp;D Camp 10 Quarry, 3425 Old Halekala Highway, Puunene, Maui, HI., 9-500376</t>
  </si>
  <si>
    <r>
      <rPr>
        <b/>
        <sz val="14"/>
        <rFont val="Calibri"/>
        <family val="2"/>
        <scheme val="minor"/>
      </rPr>
      <t xml:space="preserve">Josh Barton, Partner Engineering and Science:  </t>
    </r>
    <r>
      <rPr>
        <sz val="14"/>
        <rFont val="Calibri"/>
        <family val="2"/>
        <scheme val="minor"/>
      </rPr>
      <t>Kuakini Medical Center, 347 N Kuakini Street, Honolulu, HI</t>
    </r>
  </si>
  <si>
    <r>
      <rPr>
        <b/>
        <sz val="14"/>
        <rFont val="Calibri"/>
        <family val="2"/>
        <scheme val="minor"/>
      </rPr>
      <t xml:space="preserve">Michael R. Clea, Malama Environmental:  </t>
    </r>
    <r>
      <rPr>
        <sz val="14"/>
        <rFont val="Calibri"/>
        <family val="2"/>
        <scheme val="minor"/>
      </rPr>
      <t>S Alu Rd., Wailuku, HI., TMK (2) 3-5-001:001</t>
    </r>
  </si>
  <si>
    <r>
      <rPr>
        <b/>
        <sz val="14"/>
        <rFont val="Calibri"/>
        <family val="2"/>
        <scheme val="minor"/>
      </rPr>
      <t xml:space="preserve">CGH Engineering:  </t>
    </r>
    <r>
      <rPr>
        <sz val="14"/>
        <rFont val="Calibri"/>
        <family val="2"/>
        <scheme val="minor"/>
      </rPr>
      <t>10 Manawainui Bridge, Maunaloa Highway, Hoolehua, Molokai, TMK (2) 5-2-011-030</t>
    </r>
  </si>
  <si>
    <r>
      <rPr>
        <b/>
        <sz val="14"/>
        <rFont val="Calibri"/>
        <family val="2"/>
        <scheme val="minor"/>
      </rPr>
      <t xml:space="preserve">Connie Marini:  </t>
    </r>
    <r>
      <rPr>
        <sz val="14"/>
        <rFont val="Calibri"/>
        <family val="2"/>
        <scheme val="minor"/>
      </rPr>
      <t>listing of active and inactive/closed landfill site locations, for all the islands, in excel or other spreadsheet format.</t>
    </r>
  </si>
  <si>
    <r>
      <rPr>
        <b/>
        <sz val="14"/>
        <rFont val="Calibri"/>
        <family val="2"/>
        <scheme val="minor"/>
      </rPr>
      <t xml:space="preserve">Connie Marini:  </t>
    </r>
    <r>
      <rPr>
        <sz val="14"/>
        <rFont val="Calibri"/>
        <family val="2"/>
        <scheme val="minor"/>
      </rPr>
      <t>updated listing of recycling center site locations for the entire state in excel or other spreadsheet format.</t>
    </r>
  </si>
  <si>
    <r>
      <rPr>
        <b/>
        <sz val="14"/>
        <rFont val="Calibri"/>
        <family val="2"/>
        <scheme val="minor"/>
      </rPr>
      <t xml:space="preserve">Foram Patel, Tetra Tech:  </t>
    </r>
    <r>
      <rPr>
        <sz val="14"/>
        <rFont val="Calibri"/>
        <family val="2"/>
        <scheme val="minor"/>
      </rPr>
      <t>45-630 Kionaole Road, HI., TMK 450420080000</t>
    </r>
  </si>
  <si>
    <t>LM</t>
  </si>
  <si>
    <r>
      <rPr>
        <b/>
        <sz val="14"/>
        <rFont val="Calibri"/>
        <family val="2"/>
        <scheme val="minor"/>
      </rPr>
      <t xml:space="preserve">Jesse Chapa-Trujillo, CREtelligent:  </t>
    </r>
    <r>
      <rPr>
        <sz val="14"/>
        <rFont val="Calibri"/>
        <family val="2"/>
        <scheme val="minor"/>
      </rPr>
      <t>1 &amp; 129 Bay Dr., Lahaina, HI</t>
    </r>
  </si>
  <si>
    <r>
      <rPr>
        <b/>
        <sz val="14"/>
        <rFont val="Calibri"/>
        <family val="2"/>
        <scheme val="minor"/>
      </rPr>
      <t xml:space="preserve">Katharine Kaiser, Partner ESI:  </t>
    </r>
    <r>
      <rPr>
        <sz val="14"/>
        <rFont val="Calibri"/>
        <family val="2"/>
        <scheme val="minor"/>
      </rPr>
      <t>69 Hobron Avenue, Kahului, Maui</t>
    </r>
  </si>
  <si>
    <t>818 Kapiolani Boulevard, Honolulu, HI</t>
  </si>
  <si>
    <t>110 East Kaahumanu Avenue, Kahului, Maui</t>
  </si>
  <si>
    <t>Various Bulk oil facilities at 60 and 76 Hobron Avenue, HI (Maui Petroleum Company, Tosco, Aloha Petroleum, Equilon - Shell - Kahului, Kahului Fuel Distribution)</t>
  </si>
  <si>
    <r>
      <rPr>
        <b/>
        <sz val="14"/>
        <rFont val="Calibri"/>
        <family val="2"/>
        <scheme val="minor"/>
      </rPr>
      <t xml:space="preserve">Katharine Kaiser, Partner ESI:  </t>
    </r>
    <r>
      <rPr>
        <sz val="14"/>
        <rFont val="Calibri"/>
        <family val="2"/>
        <scheme val="minor"/>
      </rPr>
      <t>Tropical Rent A Car Kahului, Hobron Ave., Triangle A, Kahului, HI</t>
    </r>
  </si>
  <si>
    <r>
      <rPr>
        <b/>
        <sz val="14"/>
        <rFont val="Calibri"/>
        <family val="2"/>
        <scheme val="minor"/>
      </rPr>
      <t xml:space="preserve">Katharine Kaiser, Partner ESI:  </t>
    </r>
    <r>
      <rPr>
        <sz val="14"/>
        <rFont val="Calibri"/>
        <family val="2"/>
        <scheme val="minor"/>
      </rPr>
      <t>808 Kapiolani Boulevard; 802, 806, 812, 814, 830, 838, 840 Kapiolani Boulevard; 932, 942, 944, 946, 954 Chapin, Honolulu, HI (historical addresses for the same site).</t>
    </r>
  </si>
  <si>
    <t>Symphony Park, 850 Kapiolani Blvd./Ward Ave. &amp; Kapiolani Blvd., Honolulu, HI</t>
  </si>
  <si>
    <r>
      <rPr>
        <b/>
        <sz val="14"/>
        <rFont val="Calibri"/>
        <family val="2"/>
        <scheme val="minor"/>
      </rPr>
      <t xml:space="preserve">Max Solmssen, Kaimana Environmental:  </t>
    </r>
    <r>
      <rPr>
        <sz val="14"/>
        <rFont val="Calibri"/>
        <family val="2"/>
        <scheme val="minor"/>
      </rPr>
      <t>4453 Pahee Street, Lihue, HI</t>
    </r>
  </si>
  <si>
    <t>4457 Pahee Street, Lihue, HI</t>
  </si>
  <si>
    <t>4439 Pahee Street, Lihue, HI</t>
  </si>
  <si>
    <t>4490 Kolopa Street, Lihue, HI</t>
  </si>
  <si>
    <t>4454 Nuhou Street, Lihue, HI</t>
  </si>
  <si>
    <r>
      <t xml:space="preserve">Mark Muranaka, Muranaka Environmental:  </t>
    </r>
    <r>
      <rPr>
        <sz val="14"/>
        <rFont val="Calibri"/>
        <family val="2"/>
        <scheme val="minor"/>
      </rPr>
      <t>99-1219 Iwaena Street, Aiea, HI</t>
    </r>
  </si>
  <si>
    <r>
      <rPr>
        <b/>
        <sz val="14"/>
        <rFont val="Calibri"/>
        <family val="2"/>
        <scheme val="minor"/>
      </rPr>
      <t xml:space="preserve">Naomi Hokama, MT Management, LLC:  </t>
    </r>
    <r>
      <rPr>
        <sz val="14"/>
        <rFont val="Calibri"/>
        <family val="2"/>
        <scheme val="minor"/>
      </rPr>
      <t>Pukalani Texaco, 3425 Old Haleakala Highway, Pukalani, HI., 9-500429</t>
    </r>
  </si>
  <si>
    <r>
      <rPr>
        <b/>
        <sz val="14"/>
        <rFont val="Calibri"/>
        <family val="2"/>
        <scheme val="minor"/>
      </rPr>
      <t xml:space="preserve">Gus Benson, Trileaf:  </t>
    </r>
    <r>
      <rPr>
        <sz val="14"/>
        <rFont val="Calibri"/>
        <family val="2"/>
        <scheme val="minor"/>
      </rPr>
      <t>4624 Halenani Street, Lihue, HI., no associated facility IDs</t>
    </r>
  </si>
  <si>
    <t>Ideal Cleaners, Inc., 2985 Kalena Street, Lihue, HI., historic drycleaner with no associated facility IDs</t>
  </si>
  <si>
    <t>Lahaina Central Office, 147 Dickenson St., Lahaina, HI., 9-500558, alt event ID 920038, LUST latest status: site cleanup completed (NFA)</t>
  </si>
  <si>
    <r>
      <rPr>
        <b/>
        <sz val="14"/>
        <rFont val="Calibri"/>
        <family val="2"/>
        <scheme val="minor"/>
      </rPr>
      <t xml:space="preserve">Shellie Habel:  </t>
    </r>
    <r>
      <rPr>
        <sz val="14"/>
        <rFont val="Calibri"/>
        <family val="2"/>
        <scheme val="minor"/>
      </rPr>
      <t>Puukolii Rd. Roundhouse Shop, 1/4 mile north of Puukolii Rd., Lahaina, HI., 9-500411, alt event ID: 970113, LUST latest status: site cleanup completed (NFA)</t>
    </r>
  </si>
  <si>
    <t>Cabanila Shell Service, 156 Papalaua St., Lahaina, HI., 9-500214, alt event ID 000048, LUST latest status: site cleanup completed (NFA)</t>
  </si>
  <si>
    <t>Hyatt Regency Maui, 200 Nohea Kai Dr., Lahaina, HI., 9-501899, alt event ID 940101, LUST latest status: site cleanup completed (NFA)</t>
  </si>
  <si>
    <t>Lahaina SPS2 (Honoapiilani), 2010 Honoapiilani Hwy./Kaanapali Hwy., Lahaina, HI., 9-501748, alt event ID 990122, LUST latest status: 990122</t>
  </si>
  <si>
    <t>Dollar Rent-A-Car, 20-C Halawai Place, Lahaina, HI., 9-500379, alt event IDs 010020 &amp; 940059, LUST latest status: site cleanup completed (NFA)</t>
  </si>
  <si>
    <t>The Westin Maui Resort and Spa, 2365 Kaanapali Parkway, Lahaina, HI., 9-503809, alt event IDs 160005 &amp; 16001, LUST latest status: site cleanup completed (NFA) &amp; with EHE/EHMP.</t>
  </si>
  <si>
    <t>Lahaina Texaco 92890, 240 Papalaua St., Lahaina, HI., 9-501125, alt event ID 040038, LUST latest status: site cleanup completed (NFA)</t>
  </si>
  <si>
    <t>76 Ed's Union #304, 243 Lahainaluna Rd., Lahaina, HI., 9-500008, alt even ID 040058, LUST latest status: site cleanup cmpleted (NFA)</t>
  </si>
  <si>
    <t>Lahainaluna Shell, 263 Lahainaluna Rd., Lahaina, HI., 9-500421, alt event IDs 140005, 010016 &amp; 170002, LUST latest status: site cleanup completed with EHE/EHMP &amp; site cleanup completed (NFA)</t>
  </si>
  <si>
    <t>Royal Lahaina Resort, 2780 Kekaa Dr., Lahaina, HI., 9-500431, alt event IDs 980020, 980033 &amp; 970047, LUST latest status: site cleanup completed (NFA) &amp; monitored natural attenuation.</t>
  </si>
  <si>
    <t>Maui County Lahaina SPS3, 3300 Honoapiilani Hwy., Lahaina, HI., 9-501749, alt event ID 970036, LUST latest status: site cleanup completed (NFA).</t>
  </si>
  <si>
    <t>Lahaina SPS1 (Honoapiilani), 3300 Honoapiilani Hwy., Lahaina, HI., 9-501747, alt event ID 990136, LUST latest status: site cleanup completed (NFA)</t>
  </si>
  <si>
    <t>County of Maui Napili 2 PS (Kapua), 3300 Honapiilani Hwy., Lahaina, HI., 9-501754, alt event ID 990123, LUST latest status: site cleanup completed (NFA)</t>
  </si>
  <si>
    <t>County of Maui Napili 3 PS (Kaea), 3300 Honoapiilani Hwy., Lahaina, HI., 9-501753, alt even ID: 990025, LUST latest status: site cleanup completed (NFA)</t>
  </si>
  <si>
    <t>County of Maui Napili 1 PS, 3300 Honoapiilani Hwy., 3300 Honoapiilani Hwy., Lahaina, HI., 9-501755, alt event ID 990124, LUST latest status: site cleanup completed (NFA)</t>
  </si>
  <si>
    <t>ABC Store #47, 3511 Lower Honoapiilani Hwy., Lahaina, HI., 9-500770, alt event IDs: 990049 &amp; 900068, LUST latest status: site cleanup completed</t>
  </si>
  <si>
    <t>Maui Land &amp; Pineapple Co., Ltd., 4900 Honoapiilani Hwy., Lahaina, HI., 9-500769, alt event IDs: 980105 &amp; 940140, LUST latest status: site cleanup completed (NFA)</t>
  </si>
  <si>
    <t>Matsumoto Service Station, 602 Front St., Lahaina, HI., 9-502644, alt event ID: 920153, LUST latest status: site cleanup completed (NFA)</t>
  </si>
  <si>
    <t>Lahaina Foreign Car Repair, 632 Luakini St., Lahaina, HI., 9-503347, alt event ID: 980035, LUST latest status: site cleanup completed (NFA)</t>
  </si>
  <si>
    <t>AIM West Maui Shell, 70 Kapunakea St., Lahaina, HI., 9-503501, alt event ID: 150007, LUST latest status: site cleanup completed (NFA)</t>
  </si>
  <si>
    <t>AIM Lahaina, 711 Mill St., aka 281 Dickenson, Lahaina, HI., 9-501862, alt event IDs: 900005 &amp; 150021, LUST latest status: site cleanup completed (NFA)</t>
  </si>
  <si>
    <t>Old Wainee Village, Off E. Shaw Street (vacant land), Lahaina, HI., 9-503733, alt event ID: 020004, LUST latest status: site cleanup completed (NFA)</t>
  </si>
  <si>
    <r>
      <rPr>
        <b/>
        <sz val="14"/>
        <rFont val="Calibri"/>
        <family val="2"/>
        <scheme val="minor"/>
      </rPr>
      <t xml:space="preserve">Mark Muranaka, Muranaka Environmental Consultants:  </t>
    </r>
    <r>
      <rPr>
        <sz val="14"/>
        <rFont val="Calibri"/>
        <family val="2"/>
        <scheme val="minor"/>
      </rPr>
      <t>3055 and 3057-7 Kalihi Street, Honolulu, HI., there is evidence of a previous service station between the years 1976-1981 at 3055 Kalihi Street.</t>
    </r>
  </si>
  <si>
    <r>
      <t xml:space="preserve">Trevor Farrell, Terracon:  </t>
    </r>
    <r>
      <rPr>
        <sz val="14"/>
        <rFont val="Calibri"/>
        <family val="2"/>
        <scheme val="minor"/>
      </rPr>
      <t>Keaau Service Station, 335 Pahoa Highway, Keaau, HI., 9-601627, Release 970050</t>
    </r>
  </si>
  <si>
    <r>
      <rPr>
        <b/>
        <sz val="14"/>
        <rFont val="Calibri"/>
        <family val="2"/>
        <scheme val="minor"/>
      </rPr>
      <t xml:space="preserve">Trevor Farrell, Terracon:  </t>
    </r>
    <r>
      <rPr>
        <sz val="14"/>
        <rFont val="Calibri"/>
        <family val="2"/>
        <scheme val="minor"/>
      </rPr>
      <t>Keaau Shell, 16-573 Old Volcano Road, 9-603657</t>
    </r>
  </si>
  <si>
    <r>
      <rPr>
        <b/>
        <sz val="14"/>
        <rFont val="Calibri"/>
        <family val="2"/>
        <scheme val="minor"/>
      </rPr>
      <t xml:space="preserve">Trevor Farrell, Terracon:  </t>
    </r>
    <r>
      <rPr>
        <sz val="14"/>
        <rFont val="Calibri"/>
        <family val="2"/>
        <scheme val="minor"/>
      </rPr>
      <t>Maika'I 76, 17-351 Highway 11 and 17-349 Volcano Highway, Kurtistown, HI., 9-602718, Release 990032</t>
    </r>
  </si>
  <si>
    <r>
      <rPr>
        <b/>
        <sz val="14"/>
        <rFont val="Calibri"/>
        <family val="2"/>
        <scheme val="minor"/>
      </rPr>
      <t xml:space="preserve">Trevor Farrell, Terracon:  </t>
    </r>
    <r>
      <rPr>
        <sz val="14"/>
        <rFont val="Calibri"/>
        <family val="2"/>
        <scheme val="minor"/>
      </rPr>
      <t>Puna Police Station, 16-200 Pili Mua Street, Keaau, HI., 9-600459, UST documentation and/ior cleanup documentation.</t>
    </r>
  </si>
  <si>
    <r>
      <rPr>
        <b/>
        <sz val="14"/>
        <rFont val="Calibri"/>
        <family val="2"/>
        <scheme val="minor"/>
      </rPr>
      <t xml:space="preserve">Trevor Farrell, Terracon:  </t>
    </r>
    <r>
      <rPr>
        <sz val="14"/>
        <rFont val="Calibri"/>
        <family val="2"/>
        <scheme val="minor"/>
      </rPr>
      <t>Waipio Shell, 94-609 Ukee Street, Waipahu, HI., 9-202796</t>
    </r>
  </si>
  <si>
    <r>
      <rPr>
        <b/>
        <sz val="14"/>
        <rFont val="Calibri"/>
        <family val="2"/>
        <scheme val="minor"/>
      </rPr>
      <t xml:space="preserve">Michael Clea, CGH Engineering:  </t>
    </r>
    <r>
      <rPr>
        <sz val="14"/>
        <rFont val="Calibri"/>
        <family val="2"/>
        <scheme val="minor"/>
      </rPr>
      <t>15640 Haleakala Hwy., Kula, HI., TMK (2) 2-3-001-072</t>
    </r>
  </si>
  <si>
    <r>
      <rPr>
        <b/>
        <sz val="14"/>
        <rFont val="Calibri"/>
        <family val="2"/>
        <scheme val="minor"/>
      </rPr>
      <t xml:space="preserve">Katharine Kaiser, Partner ESI:  </t>
    </r>
    <r>
      <rPr>
        <sz val="14"/>
        <rFont val="Calibri"/>
        <family val="2"/>
        <scheme val="minor"/>
      </rPr>
      <t>670-676 (evens) Ahua Street, Honolulu, HI.  No site name or case no. was found in iHEER.  EI ID: HW-1514, HW-2020, HW-2118, HW-1041</t>
    </r>
  </si>
  <si>
    <r>
      <t xml:space="preserve">Kate Butler, Partner Engineering &amp; Science:  </t>
    </r>
    <r>
      <rPr>
        <sz val="14"/>
        <rFont val="Calibri"/>
        <family val="2"/>
        <scheme val="minor"/>
      </rPr>
      <t>78-6957 Kamehameha III Road, Kailua-Kona, HI., TMK 780100780000, 780100900000</t>
    </r>
  </si>
  <si>
    <r>
      <rPr>
        <b/>
        <sz val="14"/>
        <rFont val="Calibri"/>
        <family val="2"/>
        <scheme val="minor"/>
      </rPr>
      <t xml:space="preserve">Trevor Farrell, Terracon:  </t>
    </r>
    <r>
      <rPr>
        <sz val="14"/>
        <rFont val="Calibri"/>
        <family val="2"/>
        <scheme val="minor"/>
      </rPr>
      <t>94-1042 Ka Uka Blvd., Waipahu, HI</t>
    </r>
  </si>
  <si>
    <r>
      <rPr>
        <b/>
        <sz val="14"/>
        <rFont val="Calibri"/>
        <family val="2"/>
        <scheme val="minor"/>
      </rPr>
      <t xml:space="preserve">Trevor Farrell, Terracon:  </t>
    </r>
    <r>
      <rPr>
        <sz val="14"/>
        <rFont val="Calibri"/>
        <family val="2"/>
        <scheme val="minor"/>
      </rPr>
      <t>16-578 Old Volcano Road, Keaau, HI</t>
    </r>
  </si>
  <si>
    <r>
      <rPr>
        <b/>
        <sz val="14"/>
        <rFont val="Calibri"/>
        <family val="2"/>
        <scheme val="minor"/>
      </rPr>
      <t xml:space="preserve">Angeleen Newberg:  </t>
    </r>
    <r>
      <rPr>
        <sz val="14"/>
        <rFont val="Calibri"/>
        <family val="2"/>
        <scheme val="minor"/>
      </rPr>
      <t>Hill-Kanoelehua Generating Station, 54 Halekauila St., Hilo, HI</t>
    </r>
  </si>
  <si>
    <r>
      <rPr>
        <b/>
        <sz val="14"/>
        <rFont val="Calibri"/>
        <family val="2"/>
        <scheme val="minor"/>
      </rPr>
      <t xml:space="preserve">Kate Butler, Partner Engineering &amp; Science:  </t>
    </r>
    <r>
      <rPr>
        <sz val="14"/>
        <rFont val="Calibri"/>
        <family val="2"/>
        <scheme val="minor"/>
      </rPr>
      <t>78-6962 Kamehameha III Road and 78-6831 Alii Drive (same property), Kailua-Kona, HI</t>
    </r>
  </si>
  <si>
    <r>
      <rPr>
        <b/>
        <sz val="14"/>
        <rFont val="Calibri"/>
        <family val="2"/>
        <scheme val="minor"/>
      </rPr>
      <t xml:space="preserve">Angeleen Newberg:  </t>
    </r>
    <r>
      <rPr>
        <sz val="14"/>
        <rFont val="Calibri"/>
        <family val="2"/>
        <scheme val="minor"/>
      </rPr>
      <t>Waiau Generating Station (WGS), 475 Kamehameha Hwy., Pearl City, HI</t>
    </r>
  </si>
  <si>
    <r>
      <rPr>
        <b/>
        <sz val="14"/>
        <rFont val="Calibri"/>
        <family val="2"/>
        <scheme val="minor"/>
      </rPr>
      <t xml:space="preserve">Gabrielle Sumner, Environmental Risk Analysis:  </t>
    </r>
    <r>
      <rPr>
        <sz val="14"/>
        <rFont val="Calibri"/>
        <family val="2"/>
        <scheme val="minor"/>
      </rPr>
      <t>Kauai Veterans Memorial, 4643 Waimea Canyon Rd., Release 100021, 9-701046, facility status: monitored natural attenuation.</t>
    </r>
  </si>
  <si>
    <t>Waimea Shell, 9862 Kaumualii Hwy., Release 080015, Release 090030, Release 980063, 9-707015, facility status: monitored natural attenuation, consolidated releases.</t>
  </si>
  <si>
    <r>
      <rPr>
        <b/>
        <sz val="14"/>
        <rFont val="Calibri"/>
        <family val="2"/>
        <scheme val="minor"/>
      </rPr>
      <t xml:space="preserve">Katharine Kaiser, Partner ESI:  </t>
    </r>
    <r>
      <rPr>
        <sz val="14"/>
        <rFont val="Calibri"/>
        <family val="2"/>
        <scheme val="minor"/>
      </rPr>
      <t xml:space="preserve">Tropical Rent A Car Kahului, Hobron Ave., Triangle A, Kahului, HI.  </t>
    </r>
    <r>
      <rPr>
        <b/>
        <sz val="14"/>
        <rFont val="Calibri"/>
        <family val="2"/>
        <scheme val="minor"/>
      </rPr>
      <t>Records for Maui Oil Company, 16 Hobron Ave., 9-502218.</t>
    </r>
  </si>
  <si>
    <r>
      <t xml:space="preserve">Various Bulk oil facilities at 60 and 76 Hobron Avenue, HI (Maui Petroleum Company, Tosco, Aloha Petroleum, Equilon - Shell - Kahului, Kahului Fuel Distribution).  </t>
    </r>
    <r>
      <rPr>
        <b/>
        <sz val="14"/>
        <rFont val="Calibri"/>
        <family val="2"/>
        <scheme val="minor"/>
      </rPr>
      <t>Records for Kahului SPS Hana Hwy./Hobron Ave., 9-501350</t>
    </r>
  </si>
  <si>
    <r>
      <rPr>
        <b/>
        <sz val="14"/>
        <rFont val="Calibri"/>
        <family val="2"/>
        <scheme val="minor"/>
      </rPr>
      <t xml:space="preserve">Katharine Kaiser, Partner ESI:  </t>
    </r>
    <r>
      <rPr>
        <sz val="14"/>
        <rFont val="Calibri"/>
        <family val="2"/>
        <scheme val="minor"/>
      </rPr>
      <t xml:space="preserve">808 Kapiolani Boulevard; 802, 806, 812, 814, 830, 838, 840 Kapiolani Boulevard; 932, 942, 944, 946, 954 Chapin, Honolulu, HI (historical addresses for the same site).  </t>
    </r>
    <r>
      <rPr>
        <b/>
        <sz val="14"/>
        <rFont val="Calibri"/>
        <family val="2"/>
        <scheme val="minor"/>
      </rPr>
      <t>Records for Shelly Motors, Inc., 830 Kapiolani Blvd., 9-101826, Shelly Mazda Service Area - Chapin St., 9-102704.</t>
    </r>
  </si>
  <si>
    <r>
      <t xml:space="preserve">Symphony Park, 850 Kapiolani Blvd./Ward Ave. &amp; Kapiolani Blvd., Honolulu, HI.  </t>
    </r>
    <r>
      <rPr>
        <b/>
        <sz val="14"/>
        <rFont val="Calibri"/>
        <family val="2"/>
        <scheme val="minor"/>
      </rPr>
      <t>Records for Kapiolani Chapin Kapiolani Blvd., 9-102179.</t>
    </r>
  </si>
  <si>
    <r>
      <rPr>
        <b/>
        <sz val="14"/>
        <rFont val="Calibri"/>
        <family val="2"/>
        <scheme val="minor"/>
      </rPr>
      <t xml:space="preserve">Morgan Luongo, ENPRO:  </t>
    </r>
    <r>
      <rPr>
        <sz val="14"/>
        <rFont val="Calibri"/>
        <family val="2"/>
        <scheme val="minor"/>
      </rPr>
      <t>Waikoloa Maneuver Area, TMK (3) 7-1-03:10, Waikoloa, HI</t>
    </r>
  </si>
  <si>
    <t>West Hawaii Landfill, Waikoloa, HI</t>
  </si>
  <si>
    <r>
      <rPr>
        <b/>
        <sz val="14"/>
        <rFont val="Calibri"/>
        <family val="2"/>
        <scheme val="minor"/>
      </rPr>
      <t xml:space="preserve">Denise Sullivan, Urban Green Environmental:  </t>
    </r>
    <r>
      <rPr>
        <sz val="14"/>
        <rFont val="Calibri"/>
        <family val="2"/>
        <scheme val="minor"/>
      </rPr>
      <t>Airport Honolulu Hotel, 3401 North Nimitz Highway, Honolulu, HI., Parcel No. 110150020000</t>
    </r>
  </si>
  <si>
    <r>
      <rPr>
        <b/>
        <sz val="14"/>
        <rFont val="Calibri"/>
        <family val="2"/>
        <scheme val="minor"/>
      </rPr>
      <t xml:space="preserve">Denise Sullivan, Urban Green Environmental:  </t>
    </r>
    <r>
      <rPr>
        <sz val="14"/>
        <rFont val="Calibri"/>
        <family val="2"/>
        <scheme val="minor"/>
      </rPr>
      <t>Best Western the Plaza Hotel, 3253 North Nimitz Highway, Honolulu, HI</t>
    </r>
  </si>
  <si>
    <r>
      <rPr>
        <b/>
        <sz val="14"/>
        <rFont val="Calibri"/>
        <family val="2"/>
        <scheme val="minor"/>
      </rPr>
      <t xml:space="preserve">Denise Sullivan, Urban Green Environmental:  </t>
    </r>
    <r>
      <rPr>
        <sz val="14"/>
        <rFont val="Calibri"/>
        <family val="2"/>
        <scheme val="minor"/>
      </rPr>
      <t>McDonald's (former Nimitz Chevron), 3299 North Nimitz Highway, Honolulu, HI., Parcel No. 110140730000 and consists of 0.29 acres.</t>
    </r>
  </si>
  <si>
    <r>
      <rPr>
        <b/>
        <sz val="14"/>
        <rFont val="Calibri"/>
        <family val="2"/>
        <scheme val="minor"/>
      </rPr>
      <t xml:space="preserve">Robyn Evans, Tetra Tech:  </t>
    </r>
    <r>
      <rPr>
        <sz val="14"/>
        <rFont val="Calibri"/>
        <family val="2"/>
        <scheme val="minor"/>
      </rPr>
      <t>101 Kuikahi Drive, Parcel 350020030000, Wailuku, HI</t>
    </r>
  </si>
  <si>
    <r>
      <rPr>
        <b/>
        <sz val="14"/>
        <rFont val="Calibri"/>
        <family val="2"/>
        <scheme val="minor"/>
      </rPr>
      <t xml:space="preserve">Morgan Luongo, ENPRO:  </t>
    </r>
    <r>
      <rPr>
        <sz val="14"/>
        <rFont val="Calibri"/>
        <family val="2"/>
        <scheme val="minor"/>
      </rPr>
      <t>98-021 Kamehameha Highway, Aiea, 9-201476, 9-202211, 9-202405</t>
    </r>
  </si>
  <si>
    <t>Cutter Ford, Inc., 98-015 Kamehameha Hwy., Aiea, 9-200188</t>
  </si>
  <si>
    <t>Pearl City Auto Works, 98-025 Hekaha Street, Aiea</t>
  </si>
  <si>
    <t>Auto Repair of Hawaii, 98-019 Kamehameha Hwy., Aiea</t>
  </si>
  <si>
    <t>Waiau Drum Storage, 98-319 Kamehameha Hwy., Aiea</t>
  </si>
  <si>
    <t>Hickam POL ST15, Spill site ST15, East of Kamehameha Hwy. and Hekaha St. intersection, Aiea</t>
  </si>
  <si>
    <t>Dry Clean Express, 98-020 Kamehameha Hwy., Aiea</t>
  </si>
  <si>
    <t>Healani Land Company, 98-55 Kamehameha Hwy., Aiea</t>
  </si>
  <si>
    <t>Farm Property, 98-87 Kamehameha Hwy., Aiea</t>
  </si>
  <si>
    <r>
      <rPr>
        <b/>
        <sz val="14"/>
        <rFont val="Calibri"/>
        <family val="2"/>
        <scheme val="minor"/>
      </rPr>
      <t xml:space="preserve">Kelsie Cavanaugh, Trileaf:  </t>
    </r>
    <r>
      <rPr>
        <sz val="14"/>
        <rFont val="Calibri"/>
        <family val="2"/>
        <scheme val="minor"/>
      </rPr>
      <t>45-1055 Kamehameha Highway, Kaneohe, HI</t>
    </r>
  </si>
  <si>
    <r>
      <rPr>
        <b/>
        <sz val="14"/>
        <rFont val="Calibri"/>
        <family val="2"/>
        <scheme val="minor"/>
      </rPr>
      <t xml:space="preserve">Arsima Muller, Carlsmith Ball:  </t>
    </r>
    <r>
      <rPr>
        <sz val="14"/>
        <rFont val="Calibri"/>
        <family val="2"/>
        <scheme val="minor"/>
      </rPr>
      <t>UST applications and permits for 95-130 Kamehameha Hwy., Mililani, HI., TMK (1) 9-5-21-14, 9-201124, including any and all applications to transfer ownership of USTs.</t>
    </r>
  </si>
  <si>
    <r>
      <rPr>
        <b/>
        <sz val="14"/>
        <rFont val="Calibri"/>
        <family val="2"/>
        <scheme val="minor"/>
      </rPr>
      <t xml:space="preserve">Scott Turn, Hawaii Natural Energy Institute:  </t>
    </r>
    <r>
      <rPr>
        <sz val="14"/>
        <rFont val="Calibri"/>
        <family val="2"/>
        <scheme val="minor"/>
      </rPr>
      <t>reports filed by PVT Land Company (PVT) required by HAR, Title 11, DOH, Chapter 58.1 SW Management Control, Section 11-58.1-19(h), specifically the "report submitted to the DOH no later than thirty days after June 30 of each year.  the annual report shall detail the volume or weight of SW received at the facility, the origin and transporter of the SW."  This request includes all years in which PVT filed this report.</t>
    </r>
  </si>
  <si>
    <r>
      <rPr>
        <b/>
        <sz val="14"/>
        <rFont val="Calibri"/>
        <family val="2"/>
        <scheme val="minor"/>
      </rPr>
      <t xml:space="preserve">Ted H.S. Hong:  </t>
    </r>
    <r>
      <rPr>
        <sz val="14"/>
        <rFont val="Calibri"/>
        <family val="2"/>
        <scheme val="minor"/>
      </rPr>
      <t>any reports and complaints kept by the DOH concerning 39-3320 Old Mamalahoa Hwy., Ookala, HI., TMK 390010040000 ("subject property") for the past five years.</t>
    </r>
  </si>
  <si>
    <t>any written communications and/or correspondence kept by your division concerning the subject property for the past five years</t>
  </si>
  <si>
    <t>copiies of any and photographs and videos of the subject property for the past five years</t>
  </si>
  <si>
    <t>current curriculum vitae and/or resume for Lene Ichinotsubo</t>
  </si>
  <si>
    <r>
      <rPr>
        <b/>
        <sz val="14"/>
        <rFont val="Calibri"/>
        <family val="2"/>
        <scheme val="minor"/>
      </rPr>
      <t xml:space="preserve">Ted H.S. Hong:  </t>
    </r>
    <r>
      <rPr>
        <sz val="14"/>
        <rFont val="Calibri"/>
        <family val="2"/>
        <scheme val="minor"/>
      </rPr>
      <t>any repiorts and complaints kept by the DOH concerning TMK 280070880000, Pepeekeo, HI ('subject property") for the past five years</t>
    </r>
  </si>
  <si>
    <t>copies of any and photographs and videos of the subject property for the past five years</t>
  </si>
  <si>
    <r>
      <rPr>
        <b/>
        <sz val="14"/>
        <rFont val="Calibri"/>
        <family val="2"/>
        <scheme val="minor"/>
      </rPr>
      <t xml:space="preserve">Toby Makowski:  </t>
    </r>
    <r>
      <rPr>
        <sz val="14"/>
        <rFont val="Calibri"/>
        <family val="2"/>
        <scheme val="minor"/>
      </rPr>
      <t>any procedural documents that may still exist regarding an investigation against Bonded Materials Company in 2001-2002.  "The DOH charged Bonded Materials with seven violations: treatment of HW without a permit, storage of HW without a permit, failure to make a HW determination, mismanagement of containers, failure to make a HW determination at another site in Pu'uhale, illegal transportation of HW and failure to provide training."</t>
    </r>
  </si>
  <si>
    <r>
      <rPr>
        <b/>
        <sz val="14"/>
        <rFont val="Calibri"/>
        <family val="2"/>
        <scheme val="minor"/>
      </rPr>
      <t xml:space="preserve">Anthony Barro, ENPRO:  </t>
    </r>
    <r>
      <rPr>
        <sz val="14"/>
        <rFont val="Calibri"/>
        <family val="2"/>
        <scheme val="minor"/>
      </rPr>
      <t xml:space="preserve">150 Waikoloa Beach Drive, Waikoloa, HI., TMK 3-6-9-08:27, TMK 3-6-9-08:28 and TMK 3-6-9-08:31 </t>
    </r>
  </si>
  <si>
    <r>
      <rPr>
        <b/>
        <sz val="14"/>
        <rFont val="Calibri"/>
        <family val="2"/>
        <scheme val="minor"/>
      </rPr>
      <t xml:space="preserve">Angie Peltier, Element Environmental:  </t>
    </r>
    <r>
      <rPr>
        <sz val="14"/>
        <rFont val="Calibri"/>
        <family val="2"/>
        <scheme val="minor"/>
      </rPr>
      <t>Kamehameha Highway, TMK (1) 7-1-001:013, owner: Sustainable Hawaii, Inc.</t>
    </r>
  </si>
  <si>
    <t>71-400 Kamehameha Highway, TMK (1) 7-1-001:017, owner: Sustainable Hawaii, Inc.</t>
  </si>
  <si>
    <t>71-129 Wilikina Drive, TMK (1) 7-1-012:004, owner: Sustainable Hawaii, Inc.</t>
  </si>
  <si>
    <t>Wilikina Drive, TMK (1) 7-1-012:007, owner: Sustainable Hawaii, Inc.</t>
  </si>
  <si>
    <t>Pakauwili Loop, TMK (1) 7-3-005:005, owner: Wahiawa Water Company, Inc., lessee: Dole Food Company, sub-lessee: Wahiawa Water Company, Inc.</t>
  </si>
  <si>
    <t>Wilikina Drive, TMK (1) 7-3-013:003, owner: Wahiawa Water Company, Inc.</t>
  </si>
  <si>
    <t>Wilikina Drive, TMK (1) 7-3-012-006, owner: Wahiawa Water Company, Inc.</t>
  </si>
  <si>
    <t>Kamehameha Highway, TMK (1) 7-4-001:003, owner: Wahiawa Water Company, Inc., lessee: Dole Food Company, sub-lessee: Wahiawa Water Company, Inc.</t>
  </si>
  <si>
    <t>California Avenue, TMK (1) 7-4-012:001, owner: Wahiawa Water Company, Inc., lessee: Dole Food Company, sub-lessee: Wahiawa Water Company, Inc.</t>
  </si>
  <si>
    <t>Kamehameha Highway, TMK (1) 7-1-012-003, owner: Sustainable Hawaii, Inc.</t>
  </si>
  <si>
    <r>
      <rPr>
        <b/>
        <sz val="14"/>
        <rFont val="Calibri"/>
        <family val="2"/>
        <scheme val="minor"/>
      </rPr>
      <t xml:space="preserve">Angie Peltier, Element Environmental:  </t>
    </r>
    <r>
      <rPr>
        <sz val="14"/>
        <rFont val="Calibri"/>
        <family val="2"/>
        <scheme val="minor"/>
      </rPr>
      <t>Wilikina Drive, TMK 7-3-001-003, owner: Wahiawa Water Company, Inc., lessee: Dole Food Company, sub-lessee: Wahiawa Water Company, Inc.</t>
    </r>
  </si>
  <si>
    <t>Wilikina Drive, TMK 7-3-001-019, owner: Wahiawa Water Company, Inc., lessee: Dole Food Company, sub-lessee: Wahiawa Water Company, Inc.</t>
  </si>
  <si>
    <t>Ilima Street, TMK 7-3-006-023, owner: Dole Food Company</t>
  </si>
  <si>
    <t>152 Lakeview Circle, TMK 7-3-007-001, owner: Wahiawa Water Company, Inc., lessee: Dole Food Company, sub-lessee: Wahiawa Water Company, Inc.</t>
  </si>
  <si>
    <t>Lakeview Circle, TMK 7-3-008-001, owner: Wahiawa Water Company, Inc.</t>
  </si>
  <si>
    <t>Wilikina Drive, TMK 7-3-010-003, owner: Wahiawa Water Company, Inc.</t>
  </si>
  <si>
    <t>Wilikina Drive, TMK 7-3-011-003, owner: Wahiawa Water Company, Inc.</t>
  </si>
  <si>
    <t>Wilikina Drive, TMK 7-3-011-006, owner: Wahiawa Water Company, Inc.</t>
  </si>
  <si>
    <t>Wilikina Drive, TMK 7-3-011-007, owner: Wahiawa Water Company, Inc.</t>
  </si>
  <si>
    <t>1830A Wilikina Drive, TMK 7-3-012-002, owner: Wahiawa Water Company, Inc.</t>
  </si>
  <si>
    <r>
      <rPr>
        <b/>
        <sz val="14"/>
        <rFont val="Calibri"/>
        <family val="2"/>
        <scheme val="minor"/>
      </rPr>
      <t xml:space="preserve">Foram Patel, Tetra Tech:  </t>
    </r>
    <r>
      <rPr>
        <sz val="14"/>
        <rFont val="Calibri"/>
        <family val="2"/>
        <scheme val="minor"/>
      </rPr>
      <t>56-1030 Kamehameha Hwy., HI., TMK 5-6-005-024.</t>
    </r>
  </si>
  <si>
    <r>
      <rPr>
        <b/>
        <sz val="14"/>
        <rFont val="Calibri"/>
        <family val="2"/>
        <scheme val="minor"/>
      </rPr>
      <t xml:space="preserve">Mark Muranaka, Muranaka Environmental Consultants:  </t>
    </r>
    <r>
      <rPr>
        <sz val="14"/>
        <rFont val="Calibri"/>
        <family val="2"/>
        <scheme val="minor"/>
      </rPr>
      <t>Royal Kona Museum and Coffee Mill, TMK 830100150000</t>
    </r>
  </si>
  <si>
    <r>
      <rPr>
        <b/>
        <sz val="14"/>
        <rFont val="Calibri"/>
        <family val="2"/>
        <scheme val="minor"/>
      </rPr>
      <t xml:space="preserve">Mark Muranaka, Muranaka Environmental Consultants:  </t>
    </r>
    <r>
      <rPr>
        <sz val="14"/>
        <rFont val="Calibri"/>
        <family val="2"/>
        <scheme val="minor"/>
      </rPr>
      <t>1555 Kalani Street, Honolulu, HI., TMK 1503000050000</t>
    </r>
  </si>
  <si>
    <r>
      <rPr>
        <b/>
        <sz val="14"/>
        <rFont val="Calibri"/>
        <family val="2"/>
        <scheme val="minor"/>
      </rPr>
      <t xml:space="preserve">Gabrielle Sumner, Environmental Risk Analysis:  </t>
    </r>
    <r>
      <rPr>
        <sz val="14"/>
        <rFont val="Calibri"/>
        <family val="2"/>
        <scheme val="minor"/>
      </rPr>
      <t>Jimmys' Service Station, 9652 Kaumualii Hwy., Waimea, HI., 9-702559, Release 990113</t>
    </r>
  </si>
  <si>
    <r>
      <rPr>
        <b/>
        <sz val="14"/>
        <rFont val="Calibri"/>
        <family val="2"/>
        <scheme val="minor"/>
      </rPr>
      <t xml:space="preserve">Penelope Huhmann:  </t>
    </r>
    <r>
      <rPr>
        <sz val="14"/>
        <rFont val="Calibri"/>
        <family val="2"/>
        <scheme val="minor"/>
      </rPr>
      <t>Phase I Environmental Site Assessment of the Mayor Wright Homes in Honolulu and have identified the following state-regulated facilities as a potential recognized environmental condition (REC) and/or vapor encroachment condition (VEC):  Mayor Wright Homes, 550 North King Street, record type: SHWS, facility ID 2986.</t>
    </r>
  </si>
  <si>
    <t>710 North King Street, record type: SHWS, facility ID 29.</t>
  </si>
  <si>
    <t>Kukui Gardens, 1103 Liliha Street, record type: SHWS, facility ID 888.</t>
  </si>
  <si>
    <t>Likelike Elementary School Building Exterior Soils, 1618 Palama Street, record type: SHWS, facility ID 2924</t>
  </si>
  <si>
    <t>Likelike Elementary School Custodian Cottage, 201 1435 Iao Lane, record type: SHWS, facility ID 2907</t>
  </si>
  <si>
    <r>
      <rPr>
        <b/>
        <sz val="14"/>
        <rFont val="Calibri"/>
        <family val="2"/>
        <scheme val="minor"/>
      </rPr>
      <t xml:space="preserve">Tim Swartz, Ford &amp; Associates:  </t>
    </r>
    <r>
      <rPr>
        <sz val="14"/>
        <rFont val="Calibri"/>
        <family val="2"/>
        <scheme val="minor"/>
      </rPr>
      <t>Makakilo Quarry, 91-920 Farrington Highway, Kapolei, HI., 9-200221, Release ID Nos. 960095 &amp; 090010.</t>
    </r>
  </si>
  <si>
    <r>
      <rPr>
        <b/>
        <sz val="14"/>
        <rFont val="Calibri"/>
        <family val="2"/>
        <scheme val="minor"/>
      </rPr>
      <t xml:space="preserve">Kelsie Cavanaugh, Trileaf:  </t>
    </r>
    <r>
      <rPr>
        <sz val="14"/>
        <rFont val="Calibri"/>
        <family val="2"/>
        <scheme val="minor"/>
      </rPr>
      <t>45-1039 Kamehameha Highway, Kaneohe, HI</t>
    </r>
  </si>
  <si>
    <r>
      <rPr>
        <b/>
        <sz val="14"/>
        <rFont val="Calibri"/>
        <family val="2"/>
        <scheme val="minor"/>
      </rPr>
      <t xml:space="preserve">Max Solmssen, Kaimana Environmental Solutions:  </t>
    </r>
    <r>
      <rPr>
        <sz val="14"/>
        <rFont val="Calibri"/>
        <family val="2"/>
        <scheme val="minor"/>
      </rPr>
      <t>Daniel K. Inouye International Airport, 300 Rodgers Boulevard, Honolulu, HI.  Any reports of releases or violations.</t>
    </r>
  </si>
  <si>
    <r>
      <t xml:space="preserve">Angie Peltier, Element Environmental, LLC:  </t>
    </r>
    <r>
      <rPr>
        <sz val="14"/>
        <rFont val="Calibri"/>
        <family val="2"/>
        <scheme val="minor"/>
      </rPr>
      <t>no associated address, TMK 2-1-007:011, owner: State of Hawaii</t>
    </r>
  </si>
  <si>
    <t xml:space="preserve">577 Ocean view Drive, TMK 2-1-007:037, Owner: State of Hawaii </t>
  </si>
  <si>
    <t>72 Kumau Street, TMK 2-1-007:019, owner: State of Hawaii</t>
  </si>
  <si>
    <t>no associated address, TMK 2-1-007:052, owner: State of Hawaii, lessee: Masayumi, Inc.</t>
  </si>
  <si>
    <t>no associated address, TMK 2--1-007:051, owner: State of Hawaii</t>
  </si>
  <si>
    <t>no associated address, TMK 2-1-007:053, owner: State of Hawaii, lessee: IES Downstream, LLC</t>
  </si>
  <si>
    <t>99 Kuhio Street, TMK 2-1-009:007, owner: State of Hawaii</t>
  </si>
  <si>
    <t>61 Kuhio Street, TMK 2-1-007:001, owner: State of Hawaii</t>
  </si>
  <si>
    <t>2253 Piihonua Road, TMK 2-1-009:005, owner: State of Hawaii</t>
  </si>
  <si>
    <t>no associated address, TMK 2-1-009:062, owner: State of Hawaii, group of 4 separate parcels</t>
  </si>
  <si>
    <t>no associated address, TMK 2-1-009:051, owner: State of Hawaii</t>
  </si>
  <si>
    <t>no associated address, TMK 2-1-009:060, owner: State of Hawaii, group of 4 separate parcels</t>
  </si>
  <si>
    <t>no associated address, TMK 2-1-009:050, owner: State of Hawaii</t>
  </si>
  <si>
    <t>no associated address, TMK 2-1-009:055, owner: State of Hawaii</t>
  </si>
  <si>
    <t>no associated address, TMK 2-1-009:052, owner: State of Hawaii</t>
  </si>
  <si>
    <t>no associated address, TMK 2-1-009:054, owner: State of Hawaii</t>
  </si>
  <si>
    <t>no associated address, TMK 2-1-009:045, owner: State of Hawaii, Group of 2 separate parcels</t>
  </si>
  <si>
    <t>no associated address, TMK 2-1-009:61. owner: State of Hawaii</t>
  </si>
  <si>
    <t>no associated address, TMK 2-1-009:029, owner: State of Hawaii</t>
  </si>
  <si>
    <t>90 Kuhio Street, TMK 2-1-009:064, owner: State of Hawaii, lessee: Matson Navigation Co., Inc.</t>
  </si>
  <si>
    <t>82 Kuhio Street, TMK 2-1-009:026, owner: State of Hawaii</t>
  </si>
  <si>
    <t>no associated address, TMK 2-1-009:038, owner: State of Hawaii</t>
  </si>
  <si>
    <t>no associated address, TMK 2-1-009:039, owner: State of Hawaii</t>
  </si>
  <si>
    <t>no associated address, TMK 2-1-009:048, owner: State of Hawaii</t>
  </si>
  <si>
    <t>no associated address, TMK 2-1-009:044, owner: State of Hawaii, lessee: Hilo Harbor Pier 1 "Master"</t>
  </si>
  <si>
    <t>100 Kuhio Street, TMK 2-1-009:040, owner: State of Hawaii</t>
  </si>
  <si>
    <t>99 Kuhio Street, TMK 2-1-009:047, owner: State of Hawaii</t>
  </si>
  <si>
    <t>no asociated address, TMK 2-1-009:049, owner: State of Hawaii, Group of 4 separate parcels</t>
  </si>
  <si>
    <t>no asociated address, TMK 2-1-009:059, owner: State of Hawaii, Group of 2 separate parcels</t>
  </si>
  <si>
    <t>99 Kuhio Street, TMK 2-1-009:065, owner: State of Hawaii</t>
  </si>
  <si>
    <t>no associated address, TMK 2-1-009:053, owner: State of Hawaii</t>
  </si>
  <si>
    <t>no associated address, TMK 2-1-009:043, owner: State of Hawaii</t>
  </si>
  <si>
    <t>no associated address, TMK 2-1-009:056, owner: State of Hawaii</t>
  </si>
  <si>
    <t>no associated address, TMK 2-1-009:057, owner: State of Hawaii</t>
  </si>
  <si>
    <r>
      <rPr>
        <b/>
        <sz val="14"/>
        <rFont val="Calibri"/>
        <family val="2"/>
        <scheme val="minor"/>
      </rPr>
      <t xml:space="preserve">Angie Peltier, Element Environmental, LLC:  </t>
    </r>
    <r>
      <rPr>
        <sz val="14"/>
        <rFont val="Calibri"/>
        <family val="2"/>
        <scheme val="minor"/>
      </rPr>
      <t>61-3661 Kawaihae Road, TMK 6-1-003-023, owner: State of Hawaii</t>
    </r>
  </si>
  <si>
    <t>no associated address, TMK 6-1-003:045, owner: State o f Hawaii</t>
  </si>
  <si>
    <t>no associated address, TMK 6-1-003:048, owner: State of Hawaii</t>
  </si>
  <si>
    <t>no associated address, TMK 6-1-003:039, owner: State of Hawaii</t>
  </si>
  <si>
    <t>no associated address, TMK 6-1-003:043, owner: State of Hawaii</t>
  </si>
  <si>
    <t>no associated address, TMK 6-1-003:044, owner: State of Hawaii, lessee: Hawaiian Cement</t>
  </si>
  <si>
    <t>no associated address, TMK 6-1-003:038, owner: State of Hawaii, lessee: Hawaiian Cement</t>
  </si>
  <si>
    <t>no associated address, TMK 6-1-003:024, owner: State of Hawaii, lessee: Mid Pac Petroleum, LLC</t>
  </si>
  <si>
    <t>no associated address, TMK 6-1-003:028, owner: State of Hawaii</t>
  </si>
  <si>
    <t>no associated address, TMK 6-1-003:060, owner: State of Hawaii</t>
  </si>
  <si>
    <t>61-3661 Kawaihae Road, TMK 6-1-003:064, owner: State of Hawaii, lessee: WHC, Ltd., dba West Hawaii Concrete</t>
  </si>
  <si>
    <t>61-3651A Kawaihae Road, TMK 6-1-003:036</t>
  </si>
  <si>
    <t>no associated address, TMK 6-1-003:052, owner: State of Hawaii, lessee: Matson Navigation Co., Inc.</t>
  </si>
  <si>
    <t>no associated address, TMK 6-1-003:049, owner: State of Hawaii, set of 3 separate parcels</t>
  </si>
  <si>
    <t>no associated address, TMk 6-1-003:058, owner: State of Hawaii, lessee: Hawaii Stevedores, Inc.</t>
  </si>
  <si>
    <t>no associated address, TMK 6-1-003:032, owner: State of Hawaii, lessee: Big Island Energy Co., LLC</t>
  </si>
  <si>
    <t>61-3645 Kawaihae Road, TMK 6-1-003:057, owner: State of Hawaii</t>
  </si>
  <si>
    <t>no associated address, TMK 6-1-003:050, owner: State of Hawaii</t>
  </si>
  <si>
    <t>no associated address, TMK 6-1-003:056, owner: State of Hawaii</t>
  </si>
  <si>
    <t>61-3643 Kawaihae Road, TMK 6-1-003:046, owner: State of Hawaii</t>
  </si>
  <si>
    <t>61-3639 Kawaihae Road, TMK 6-1-003:033, owner: State of Hawaii</t>
  </si>
  <si>
    <t>no associated address, TMK 6-1-003:063, owner: State of Hawaii</t>
  </si>
  <si>
    <t>no associated address, TMK 6-1-003:059, owner: State of Hawaii</t>
  </si>
  <si>
    <t>no associated address, TMK 6-1-003:053, owner: State of Hawaii</t>
  </si>
  <si>
    <t>no associated address, TMK 6-1-003:037, owner: State of Hawaii</t>
  </si>
  <si>
    <t>no associated address, TMK 6-1-003:054, owner: State of Hawaii</t>
  </si>
  <si>
    <t>61-3537 Kawaihae Road, TMK 6-1-003:034, owner: State of Hawaii</t>
  </si>
  <si>
    <t>no associated address, TMK 6-1-003:062, owner: State of Hawaii</t>
  </si>
  <si>
    <t>no associated address, TMK 6-1-003:061, owner: State of Hawaii</t>
  </si>
  <si>
    <t>no associated address, TMK 6-1-003:065, owner: State of Hawaii</t>
  </si>
  <si>
    <t>no associated address, TMK 6-1-003:051, owner: State of Hawaii</t>
  </si>
  <si>
    <t>61-3527 Kawaihae Road, TMK 6-1-003:026, owner: State of Hawaii, portion only</t>
  </si>
  <si>
    <t>no associated address, TMK 6-1-003:055, owner: State of Hawaii</t>
  </si>
  <si>
    <t>no associated address, TMK 6-1-003:025, owner: State of Hawaii, portion only</t>
  </si>
  <si>
    <t>Conen's Transportation, Inc., TMK 6-1-003:067, owner: State of Hawaii</t>
  </si>
  <si>
    <t>Brewer Chemical Corp., TMK 6-1-003:047, owner: State of Hawaii</t>
  </si>
  <si>
    <t>no associated address, TMK 6-1-003:041, owner: State of Hawaiu, Kawaihae Road</t>
  </si>
  <si>
    <r>
      <rPr>
        <b/>
        <sz val="14"/>
        <rFont val="Calibri"/>
        <family val="2"/>
        <scheme val="minor"/>
      </rPr>
      <t xml:space="preserve">Katharine Kaiser, Partner ESI:  </t>
    </r>
    <r>
      <rPr>
        <sz val="14"/>
        <rFont val="Calibri"/>
        <family val="2"/>
        <scheme val="minor"/>
      </rPr>
      <t>2965 Ala Napuaa Place, Honolulu, HI., TMK 270280250000</t>
    </r>
  </si>
  <si>
    <r>
      <rPr>
        <b/>
        <sz val="14"/>
        <rFont val="Calibri"/>
        <family val="2"/>
        <scheme val="minor"/>
      </rPr>
      <t xml:space="preserve">Katharine Kaiser, Partner ESI:  </t>
    </r>
    <r>
      <rPr>
        <sz val="14"/>
        <rFont val="Calibri"/>
        <family val="2"/>
        <scheme val="minor"/>
      </rPr>
      <t>690 Pohukaina Street, Honolulu, HI.</t>
    </r>
  </si>
  <si>
    <r>
      <rPr>
        <b/>
        <sz val="14"/>
        <rFont val="Calibri"/>
        <family val="2"/>
        <scheme val="minor"/>
      </rPr>
      <t xml:space="preserve">Katharine Kaiser, Partner ESI:  </t>
    </r>
    <r>
      <rPr>
        <sz val="14"/>
        <rFont val="Calibri"/>
        <family val="2"/>
        <scheme val="minor"/>
      </rPr>
      <t>2965 Ala Napuaa Place, Honolulu, HI., TMK 110610030000</t>
    </r>
  </si>
  <si>
    <r>
      <rPr>
        <b/>
        <sz val="14"/>
        <rFont val="Calibri"/>
        <family val="2"/>
        <scheme val="minor"/>
      </rPr>
      <t xml:space="preserve">Katharine Kaiser, Partner ESI:  </t>
    </r>
    <r>
      <rPr>
        <sz val="14"/>
        <rFont val="Calibri"/>
        <family val="2"/>
        <scheme val="minor"/>
      </rPr>
      <t>94-766 Farrington Highway, Waipahu, HI., TMK 940140580000</t>
    </r>
  </si>
  <si>
    <r>
      <rPr>
        <b/>
        <sz val="14"/>
        <rFont val="Calibri"/>
        <family val="2"/>
        <scheme val="minor"/>
      </rPr>
      <t xml:space="preserve">Katharine Kaiser, Partner ESI:  </t>
    </r>
    <r>
      <rPr>
        <sz val="14"/>
        <rFont val="Calibri"/>
        <family val="2"/>
        <scheme val="minor"/>
      </rPr>
      <t>1020 Wakea Street, Kapolei, HI., TMK 910880210000</t>
    </r>
  </si>
  <si>
    <r>
      <rPr>
        <b/>
        <sz val="14"/>
        <rFont val="Calibri"/>
        <family val="2"/>
        <scheme val="minor"/>
      </rPr>
      <t xml:space="preserve">Kole Hunter, Laulea Engineering:  </t>
    </r>
    <r>
      <rPr>
        <sz val="14"/>
        <rFont val="Calibri"/>
        <family val="2"/>
        <scheme val="minor"/>
      </rPr>
      <t>AIM Kapahulu Aloha Mart Gas Station, 1001 Kapahulu Avenue, 9-101175.</t>
    </r>
  </si>
  <si>
    <r>
      <rPr>
        <b/>
        <sz val="14"/>
        <rFont val="Calibri"/>
        <family val="2"/>
        <scheme val="minor"/>
      </rPr>
      <t xml:space="preserve">Tim Smith, Tetra Tech:  </t>
    </r>
    <r>
      <rPr>
        <sz val="14"/>
        <rFont val="Calibri"/>
        <family val="2"/>
        <scheme val="minor"/>
      </rPr>
      <t>1305 North Holopono St., Kihei, HI., TMK (2) 2-2-024:034</t>
    </r>
  </si>
  <si>
    <r>
      <rPr>
        <b/>
        <sz val="14"/>
        <rFont val="Calibri"/>
        <family val="2"/>
        <scheme val="minor"/>
      </rPr>
      <t xml:space="preserve">Kate Butler, Partner ESI:  </t>
    </r>
    <r>
      <rPr>
        <sz val="14"/>
        <rFont val="Calibri"/>
        <family val="2"/>
        <scheme val="minor"/>
      </rPr>
      <t>4850 Kawaihau Road, Kapaa, HI., TMK 460141050000</t>
    </r>
  </si>
  <si>
    <r>
      <rPr>
        <b/>
        <sz val="14"/>
        <rFont val="Calibri"/>
        <family val="2"/>
        <scheme val="minor"/>
      </rPr>
      <t xml:space="preserve">Kate Butler, Partner ESI:  </t>
    </r>
    <r>
      <rPr>
        <sz val="14"/>
        <rFont val="Calibri"/>
        <family val="2"/>
        <scheme val="minor"/>
      </rPr>
      <t>no physical address, located at Kahekili Highway, Wailuku, HI (main cross streets are Kahekili Highway and Waiehu Beach Road), TMK 330011060000</t>
    </r>
  </si>
  <si>
    <r>
      <rPr>
        <b/>
        <sz val="14"/>
        <rFont val="Calibri"/>
        <family val="2"/>
        <scheme val="minor"/>
      </rPr>
      <t xml:space="preserve">Jacob Vasquez, EnviroServices &amp; Training Center:  </t>
    </r>
    <r>
      <rPr>
        <sz val="14"/>
        <rFont val="Calibri"/>
        <family val="2"/>
        <scheme val="minor"/>
      </rPr>
      <t>Alexander Tower, 9-103531</t>
    </r>
  </si>
  <si>
    <t>McCully Shell, 9-101017</t>
  </si>
  <si>
    <t>McCully Service Station, 9-101274</t>
  </si>
  <si>
    <t>Punahou Central Office, 9-100525</t>
  </si>
  <si>
    <t>University of Hawaii Federal, 9-103157</t>
  </si>
  <si>
    <t>Hironaka Service Station, 9-101174</t>
  </si>
  <si>
    <t>76 McCully Service #136, 9-100341</t>
  </si>
  <si>
    <t>General Rustproofing, 9-101227</t>
  </si>
  <si>
    <r>
      <rPr>
        <b/>
        <sz val="14"/>
        <rFont val="Calibri"/>
        <family val="2"/>
        <scheme val="minor"/>
      </rPr>
      <t xml:space="preserve">Aimee Taniguchi, Environmental Science International:  </t>
    </r>
    <r>
      <rPr>
        <sz val="14"/>
        <rFont val="Calibri"/>
        <family val="2"/>
        <scheme val="minor"/>
      </rPr>
      <t>572 East Lanikaula Street, Hilo, HI., TMK (3) 2-2-058:017.</t>
    </r>
  </si>
  <si>
    <t>LC</t>
  </si>
  <si>
    <r>
      <rPr>
        <b/>
        <sz val="14"/>
        <rFont val="Calibri"/>
        <family val="2"/>
        <scheme val="minor"/>
      </rPr>
      <t xml:space="preserve">Paul Robinson, Insight Pacific:  </t>
    </r>
    <r>
      <rPr>
        <sz val="14"/>
        <rFont val="Calibri"/>
        <family val="2"/>
        <scheme val="minor"/>
      </rPr>
      <t>copy of PVT Landfill permits to show accreditation/permits of the facilities we utilize on island when we dispose of construction debris and waste.</t>
    </r>
  </si>
  <si>
    <r>
      <rPr>
        <b/>
        <sz val="14"/>
        <rFont val="Calibri"/>
        <family val="2"/>
        <scheme val="minor"/>
      </rPr>
      <t xml:space="preserve">Robyn Evans, Tetra Tech:  </t>
    </r>
    <r>
      <rPr>
        <sz val="14"/>
        <rFont val="Calibri"/>
        <family val="2"/>
        <scheme val="minor"/>
      </rPr>
      <t>Parcel 9200200700000, Kapolei, HI</t>
    </r>
  </si>
  <si>
    <r>
      <rPr>
        <b/>
        <sz val="14"/>
        <rFont val="Calibri"/>
        <family val="2"/>
        <scheme val="minor"/>
      </rPr>
      <t xml:space="preserve">Jessica A. Donahoe, Tetra Tech:  </t>
    </r>
    <r>
      <rPr>
        <sz val="14"/>
        <rFont val="Calibri"/>
        <family val="2"/>
        <scheme val="minor"/>
      </rPr>
      <t>1071 Mikole Street (tax parcel 15041162) street formerly Central Way</t>
    </r>
  </si>
  <si>
    <t>1019 Ulupono Street (tax parcel 15041338) street formerly Ekolu Way</t>
  </si>
  <si>
    <t>1029 Ulupono Street (tax parcel 1504141) street formerly Ekolu Way</t>
  </si>
  <si>
    <r>
      <rPr>
        <b/>
        <sz val="14"/>
        <rFont val="Calibri"/>
        <family val="2"/>
        <scheme val="minor"/>
      </rPr>
      <t xml:space="preserve">Jonathan Swanson, Ford &amp; Associates:  </t>
    </r>
    <r>
      <rPr>
        <sz val="14"/>
        <rFont val="Calibri"/>
        <family val="2"/>
        <scheme val="minor"/>
      </rPr>
      <t>AIM Hawaii Kai, 249 Keahole Street, Honolulu, HI., 9-100913, Release 080001 and 170001</t>
    </r>
  </si>
  <si>
    <t>FAA-Koko Head Oahu, Koko Head, Honolulu, HI., 9-101779</t>
  </si>
  <si>
    <t>Honolulu Police Dept. Communications, Koko Head, Honolulu, HII., 9-102917</t>
  </si>
  <si>
    <r>
      <rPr>
        <b/>
        <sz val="14"/>
        <rFont val="Calibri"/>
        <family val="2"/>
        <scheme val="minor"/>
      </rPr>
      <t xml:space="preserve">Jeffrey Cruise, Neptune and Company, Inc.:  </t>
    </r>
    <r>
      <rPr>
        <sz val="14"/>
        <rFont val="Calibri"/>
        <family val="2"/>
        <scheme val="minor"/>
      </rPr>
      <t>94-303 Waipahu Street, Waipahu, HI., 9-200024, LUST 980016</t>
    </r>
  </si>
  <si>
    <r>
      <rPr>
        <b/>
        <sz val="14"/>
        <rFont val="Calibri"/>
        <family val="2"/>
        <scheme val="minor"/>
      </rPr>
      <t xml:space="preserve">Evan Pfaff, Insight Environmental:  </t>
    </r>
    <r>
      <rPr>
        <sz val="14"/>
        <rFont val="Calibri"/>
        <family val="2"/>
        <scheme val="minor"/>
      </rPr>
      <t>HIR000046029 and any other for Conen's Freight Transport, Inc., 500 Kalanianaole Ave., Unit C</t>
    </r>
  </si>
  <si>
    <t>HID980665665 and any other for HGP, Inc., 525-B Kalanianaole Ave.</t>
  </si>
  <si>
    <t>HIR000000844 and any other for Tesoro Hawaii Hilo Terminal No. 2, 595 Kalanianaole Ave.</t>
  </si>
  <si>
    <t>HID984467829 and any other for Federal Express Corp., ITO, 500 Kalanianaole St.</t>
  </si>
  <si>
    <t>HID000633073 and any other for Mid Pac Petroleum, LLC, 607 Kalanianaole Ave.</t>
  </si>
  <si>
    <t>HIR000065367 and any other for Par Hawaii Refining, LLC - Hilo No. 3 Terminal, 607 Kalanianaole Ave.</t>
  </si>
  <si>
    <t>HID113229025 and any other for Big Island Nissan, 471 Kalanianaole Ave.</t>
  </si>
  <si>
    <r>
      <rPr>
        <b/>
        <sz val="14"/>
        <rFont val="Calibri"/>
        <family val="2"/>
        <scheme val="minor"/>
      </rPr>
      <t xml:space="preserve">Evan Pfaff, Insight Environmental:  </t>
    </r>
    <r>
      <rPr>
        <sz val="14"/>
        <rFont val="Calibri"/>
        <family val="2"/>
        <scheme val="minor"/>
      </rPr>
      <t>Jack L. Ayers, Jr., 555 Kalanianaole St., 9-602405</t>
    </r>
  </si>
  <si>
    <t>Big Island Nissan, 471 Kalanianaole Ave., 9-601326</t>
  </si>
  <si>
    <r>
      <rPr>
        <b/>
        <sz val="14"/>
        <rFont val="Calibri"/>
        <family val="2"/>
        <scheme val="minor"/>
      </rPr>
      <t xml:space="preserve">Josh Barton, Partner Engineering and Science: </t>
    </r>
    <r>
      <rPr>
        <sz val="14"/>
        <rFont val="Calibri"/>
        <family val="2"/>
        <scheme val="minor"/>
      </rPr>
      <t xml:space="preserve"> 1302 Elm Street, Honolulu, HI.</t>
    </r>
  </si>
  <si>
    <r>
      <rPr>
        <b/>
        <sz val="14"/>
        <rFont val="Calibri"/>
        <family val="2"/>
        <scheme val="minor"/>
      </rPr>
      <t xml:space="preserve">Leaf Ford, Ford &amp; Associates:  </t>
    </r>
    <r>
      <rPr>
        <sz val="14"/>
        <rFont val="Calibri"/>
        <family val="2"/>
        <scheme val="minor"/>
      </rPr>
      <t>Ilima Shell, 137 W. Kaahumanu Avenue, Kahului, Maui, 9-501005, Release 980104</t>
    </r>
  </si>
  <si>
    <t>Port Town Texaco, 109 Kaahumanu Avenue, Kahului, Maui, 9-501888, Release 870002</t>
  </si>
  <si>
    <r>
      <rPr>
        <b/>
        <sz val="14"/>
        <rFont val="Calibri"/>
        <family val="2"/>
        <scheme val="minor"/>
      </rPr>
      <t xml:space="preserve">Piotr Muszynski, Partner ESI:  </t>
    </r>
    <r>
      <rPr>
        <sz val="14"/>
        <rFont val="Calibri"/>
        <family val="2"/>
        <scheme val="minor"/>
      </rPr>
      <t>1032 Fort Street Mall (Walmart), Honolulu, HI</t>
    </r>
  </si>
  <si>
    <r>
      <rPr>
        <b/>
        <sz val="14"/>
        <rFont val="Calibri"/>
        <family val="2"/>
        <scheme val="minor"/>
      </rPr>
      <t xml:space="preserve">Aimee Taniguchi, ESI:  </t>
    </r>
    <r>
      <rPr>
        <sz val="14"/>
        <rFont val="Calibri"/>
        <family val="2"/>
        <scheme val="minor"/>
      </rPr>
      <t>45-3244 Hawaii Belt Road, Honokaa, HI., another associated address is 45-529 Lokelani St., Honokaa, HI., TMK (3) 4-5-004:072.</t>
    </r>
  </si>
  <si>
    <r>
      <rPr>
        <b/>
        <sz val="14"/>
        <rFont val="Calibri"/>
        <family val="2"/>
        <scheme val="minor"/>
      </rPr>
      <t xml:space="preserve">Tim Swartz, Ford &amp; Associates:  </t>
    </r>
    <r>
      <rPr>
        <sz val="14"/>
        <rFont val="Calibri"/>
        <family val="2"/>
        <scheme val="minor"/>
      </rPr>
      <t>Palailai Landfill, 91-402 Farrington Highway, Kapolei, HI., 9-202562, LUST Release 980239</t>
    </r>
  </si>
  <si>
    <r>
      <rPr>
        <b/>
        <sz val="14"/>
        <rFont val="Calibri"/>
        <family val="2"/>
        <scheme val="minor"/>
      </rPr>
      <t xml:space="preserve">Amy Fajardo:  </t>
    </r>
    <r>
      <rPr>
        <sz val="14"/>
        <rFont val="Calibri"/>
        <family val="2"/>
        <scheme val="minor"/>
      </rPr>
      <t>Alii Bluffs WWPS, 46-336 Kamehameha Hwy., 9-202998</t>
    </r>
  </si>
  <si>
    <t>Enchanted Lake WWPS, 893 Akumu St., 9-203895</t>
  </si>
  <si>
    <t>Heeia WWPS, 4-195 Yacht Club St., 9-200138</t>
  </si>
  <si>
    <t>Kailua Heights WWPS, 820 Kailua Rd., 9-203728</t>
  </si>
  <si>
    <t>Kailua Road WWPS, 832 Kailua Rd., 9-202513</t>
  </si>
  <si>
    <t>Kaneohe Bay No. 3 WWPS, 44-003 Nohokai Pl., 9-101994</t>
  </si>
  <si>
    <t>Kaneohe Bay No. 4 WWPS, 44-417 Kaneohe Bay Dr., 9-101995</t>
  </si>
  <si>
    <t>Kaneohe Bay No. 5 WWPS, 44-329A Kaneohe Bay Dr., 9-203768</t>
  </si>
  <si>
    <r>
      <rPr>
        <b/>
        <sz val="14"/>
        <rFont val="Calibri"/>
        <family val="2"/>
        <scheme val="minor"/>
      </rPr>
      <t xml:space="preserve">Jeff King, Malama Environmental:  </t>
    </r>
    <r>
      <rPr>
        <sz val="14"/>
        <rFont val="Calibri"/>
        <family val="2"/>
        <scheme val="minor"/>
      </rPr>
      <t>500 E. Welakahao Rd., Kihei, HI., TMK (2) 2-2-002:078 Portion</t>
    </r>
  </si>
  <si>
    <r>
      <rPr>
        <b/>
        <sz val="14"/>
        <rFont val="Calibri"/>
        <family val="2"/>
        <scheme val="minor"/>
      </rPr>
      <t xml:space="preserve">Kate Butler, Partner Engineering &amp; Science:  </t>
    </r>
    <r>
      <rPr>
        <sz val="14"/>
        <rFont val="Calibri"/>
        <family val="2"/>
        <scheme val="minor"/>
      </rPr>
      <t>554, 556, 558, 560, &amp; 562 Halekauwila Street, Honolulu, HI., TMk 210310080000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</si>
</sst>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3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7" fillId="28" borderId="62"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top" wrapText="1"/>
      <protection locked="0"/>
    </xf>
    <xf numFmtId="0" fontId="27" fillId="12" borderId="5" xfId="0" applyFont="1" applyFill="1" applyBorder="1" applyAlignment="1" applyProtection="1">
      <alignment horizontal="left" vertical="top" wrapText="1"/>
      <protection locked="0"/>
    </xf>
    <xf numFmtId="0" fontId="27" fillId="28" borderId="3" xfId="0" applyFont="1" applyFill="1" applyBorder="1" applyAlignment="1" applyProtection="1">
      <alignment horizontal="left" vertical="top" wrapText="1"/>
      <protection locked="0"/>
    </xf>
    <xf numFmtId="0" fontId="27" fillId="28" borderId="3" xfId="0" applyFont="1" applyFill="1" applyBorder="1" applyAlignment="1" applyProtection="1">
      <alignment horizontal="left"/>
      <protection locked="0"/>
    </xf>
    <xf numFmtId="0" fontId="27" fillId="15" borderId="3" xfId="0" applyFont="1" applyFill="1" applyBorder="1" applyAlignment="1" applyProtection="1">
      <alignment horizontal="left"/>
      <protection locked="0"/>
    </xf>
    <xf numFmtId="0" fontId="27" fillId="12" borderId="3" xfId="0" applyFont="1" applyFill="1" applyBorder="1" applyAlignment="1" applyProtection="1">
      <alignment horizontal="left"/>
      <protection locked="0"/>
    </xf>
    <xf numFmtId="0" fontId="27" fillId="15" borderId="3" xfId="0" applyFont="1" applyFill="1" applyBorder="1" applyAlignment="1" applyProtection="1">
      <alignment horizontal="left" vertical="top" wrapText="1"/>
      <protection locked="0"/>
    </xf>
    <xf numFmtId="0" fontId="27" fillId="12" borderId="3" xfId="0" applyFont="1" applyFill="1" applyBorder="1" applyAlignment="1" applyProtection="1">
      <alignment horizontal="left" vertical="top" wrapText="1"/>
      <protection locked="0"/>
    </xf>
    <xf numFmtId="0" fontId="27" fillId="28" borderId="6" xfId="0"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center" wrapText="1"/>
      <protection locked="0"/>
    </xf>
    <xf numFmtId="0" fontId="27" fillId="15" borderId="6" xfId="0"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center" wrapText="1"/>
      <protection locked="0"/>
    </xf>
    <xf numFmtId="0" fontId="27" fillId="12" borderId="6" xfId="0"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center" wrapText="1"/>
      <protection locked="0"/>
    </xf>
    <xf numFmtId="0" fontId="27" fillId="28" borderId="4" xfId="0" applyFont="1" applyFill="1" applyBorder="1" applyAlignment="1" applyProtection="1">
      <alignment horizontal="left" vertical="top" wrapText="1"/>
      <protection locked="0"/>
    </xf>
    <xf numFmtId="0" fontId="27" fillId="15" borderId="4" xfId="0" applyFont="1" applyFill="1" applyBorder="1" applyAlignment="1" applyProtection="1">
      <alignment horizontal="left" vertical="top" wrapText="1"/>
      <protection locked="0"/>
    </xf>
    <xf numFmtId="0" fontId="27" fillId="12" borderId="4" xfId="0" applyFont="1" applyFill="1" applyBorder="1" applyAlignment="1" applyProtection="1">
      <alignment horizontal="left" vertical="top" wrapText="1"/>
      <protection locked="0"/>
    </xf>
    <xf numFmtId="0" fontId="41" fillId="28" borderId="3" xfId="0" applyFont="1" applyFill="1" applyBorder="1" applyAlignment="1" applyProtection="1">
      <alignment horizontal="left" vertical="top" wrapText="1"/>
      <protection locked="0"/>
    </xf>
    <xf numFmtId="0" fontId="41" fillId="15" borderId="3" xfId="0" applyFont="1" applyFill="1" applyBorder="1" applyAlignment="1" applyProtection="1">
      <alignment horizontal="left" vertical="top" wrapText="1"/>
      <protection locked="0"/>
    </xf>
    <xf numFmtId="0" fontId="41" fillId="12" borderId="3"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protection locked="0"/>
    </xf>
    <xf numFmtId="0" fontId="27" fillId="15" borderId="5" xfId="0" applyFont="1" applyFill="1" applyBorder="1" applyAlignment="1" applyProtection="1">
      <alignment horizontal="left"/>
      <protection locked="0"/>
    </xf>
    <xf numFmtId="0" fontId="27" fillId="12" borderId="5" xfId="0" applyFont="1" applyFill="1" applyBorder="1" applyAlignment="1" applyProtection="1">
      <alignment horizontal="left"/>
      <protection locked="0"/>
    </xf>
    <xf numFmtId="49" fontId="27" fillId="28" borderId="5" xfId="0" applyNumberFormat="1" applyFont="1" applyFill="1" applyBorder="1" applyAlignment="1" applyProtection="1">
      <alignment horizontal="left" vertical="top" wrapText="1"/>
      <protection locked="0"/>
    </xf>
    <xf numFmtId="0" fontId="41" fillId="28" borderId="5" xfId="0" applyFont="1" applyFill="1" applyBorder="1" applyAlignment="1" applyProtection="1">
      <alignment horizontal="left" vertical="top" wrapText="1"/>
      <protection locked="0"/>
    </xf>
    <xf numFmtId="0" fontId="27" fillId="28" borderId="6" xfId="0" applyFont="1" applyFill="1" applyBorder="1" applyAlignment="1" applyProtection="1">
      <alignment horizontal="left"/>
      <protection locked="0"/>
    </xf>
    <xf numFmtId="0" fontId="27" fillId="0" borderId="4" xfId="0"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top" wrapText="1"/>
      <protection locked="0"/>
    </xf>
    <xf numFmtId="0" fontId="22" fillId="12" borderId="3" xfId="0" applyFont="1" applyFill="1" applyBorder="1" applyAlignment="1" applyProtection="1">
      <alignment horizontal="left" vertical="top" wrapText="1"/>
      <protection locked="0"/>
    </xf>
    <xf numFmtId="0" fontId="22" fillId="15" borderId="3" xfId="0" applyFont="1" applyFill="1" applyBorder="1" applyAlignment="1" applyProtection="1">
      <alignment horizontal="left" vertical="top" wrapText="1"/>
      <protection locked="0"/>
    </xf>
    <xf numFmtId="0" fontId="22" fillId="28" borderId="3"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820">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auto="1"/>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1"/>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1"/>
      </font>
    </dxf>
    <dxf>
      <font>
        <color theme="0"/>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1"/>
      </font>
    </dxf>
    <dxf>
      <font>
        <color theme="0"/>
      </font>
    </dxf>
    <dxf>
      <font>
        <color theme="0"/>
      </font>
    </dxf>
    <dxf>
      <font>
        <color auto="1"/>
      </font>
      <numFmt numFmtId="4" formatCode="#,##0.00"/>
    </dxf>
    <dxf>
      <font>
        <color auto="1"/>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1"/>
      </font>
      <numFmt numFmtId="4" formatCode="#,##0.00"/>
    </dxf>
    <dxf>
      <font>
        <color theme="0"/>
      </font>
    </dxf>
    <dxf>
      <fill>
        <patternFill patternType="none">
          <bgColor auto="1"/>
        </patternFill>
      </fill>
    </dxf>
    <dxf>
      <font>
        <color theme="1"/>
      </font>
    </dxf>
    <dxf>
      <font>
        <color rgb="FFFFFF00"/>
      </font>
    </dxf>
    <dxf>
      <font>
        <color theme="0"/>
      </font>
      <fill>
        <patternFill>
          <bgColor rgb="FFFFFF00"/>
        </patternFill>
      </fill>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9" tint="-0.24994659260841701"/>
      </font>
      <numFmt numFmtId="166" formatCode="&quot;$&quot;#,##0.00"/>
    </dxf>
    <dxf>
      <font>
        <color theme="9" tint="-0.24994659260841701"/>
      </font>
    </dxf>
    <dxf>
      <font>
        <color theme="9" tint="-0.24994659260841701"/>
      </font>
    </dxf>
    <dxf>
      <font>
        <color auto="1"/>
      </font>
      <numFmt numFmtId="166" formatCode="&quot;$&quot;#,##0.00"/>
    </dxf>
    <dxf>
      <font>
        <color auto="1"/>
      </font>
      <numFmt numFmtId="4" formatCode="#,##0.00"/>
    </dxf>
    <dxf>
      <font>
        <b/>
        <i val="0"/>
        <color auto="1"/>
      </font>
      <numFmt numFmtId="3" formatCode="#,##0"/>
    </dxf>
    <dxf>
      <font>
        <color theme="1"/>
      </font>
      <numFmt numFmtId="4" formatCode="#,##0.00"/>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b/>
        <i val="0"/>
        <color auto="1"/>
      </font>
      <numFmt numFmtId="4" formatCode="#,##0.00"/>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auto="1"/>
      </font>
    </dxf>
    <dxf>
      <font>
        <color theme="0"/>
      </font>
    </dxf>
    <dxf>
      <font>
        <color theme="1"/>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rgb="FFFFFF0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auto="1"/>
      </font>
      <numFmt numFmtId="4" formatCode="#,##0.00"/>
    </dxf>
    <dxf>
      <font>
        <color rgb="FFFFFF00"/>
      </font>
    </dxf>
    <dxf>
      <font>
        <color theme="0"/>
      </font>
      <numFmt numFmtId="0" formatCode="General"/>
    </dxf>
    <dxf>
      <font>
        <color rgb="FFFF0000"/>
      </font>
    </dxf>
    <dxf>
      <font>
        <color theme="1"/>
      </font>
    </dxf>
    <dxf>
      <font>
        <color theme="0"/>
      </font>
    </dxf>
    <dxf>
      <font>
        <color theme="1"/>
      </font>
    </dxf>
    <dxf>
      <font>
        <color theme="0"/>
      </font>
    </dxf>
    <dxf>
      <font>
        <color theme="0"/>
      </font>
    </dxf>
    <dxf>
      <font>
        <color auto="1"/>
      </font>
    </dxf>
    <dxf>
      <font>
        <color theme="3" tint="-0.24994659260841701"/>
      </font>
    </dxf>
    <dxf>
      <font>
        <color rgb="FF0070C0"/>
      </font>
    </dxf>
    <dxf>
      <font>
        <color auto="1"/>
      </font>
    </dxf>
    <dxf>
      <font>
        <color theme="0"/>
      </font>
    </dxf>
    <dxf>
      <font>
        <color theme="0"/>
      </font>
    </dxf>
    <dxf>
      <font>
        <color theme="0"/>
      </font>
    </dxf>
    <dxf>
      <font>
        <color theme="1"/>
      </font>
    </dxf>
    <dxf>
      <font>
        <color theme="1"/>
      </font>
    </dxf>
    <dxf>
      <font>
        <color theme="0"/>
      </font>
    </dxf>
    <dxf>
      <font>
        <color theme="0"/>
      </font>
    </dxf>
    <dxf>
      <font>
        <color rgb="FFFF0000"/>
      </font>
      <numFmt numFmtId="12" formatCode="&quot;$&quot;#,##0.00_);[Red]\(&quot;$&quot;#,##0.00\)"/>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1"/>
      </font>
    </dxf>
    <dxf>
      <font>
        <color auto="1"/>
      </font>
    </dxf>
    <dxf>
      <font>
        <color theme="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0"/>
      </font>
    </dxf>
    <dxf>
      <font>
        <color theme="1"/>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80" zoomScaleNormal="80" zoomScaleSheetLayoutView="30" zoomScalePageLayoutView="50" workbookViewId="0">
      <selection activeCell="D640" sqref="D640"/>
    </sheetView>
  </sheetViews>
  <sheetFormatPr defaultColWidth="9.140625" defaultRowHeight="15" x14ac:dyDescent="0.25"/>
  <cols>
    <col min="1" max="1" width="35.7109375" style="1" customWidth="1"/>
    <col min="2" max="2" width="50.2851562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81" t="s">
        <v>3415</v>
      </c>
      <c r="D1" s="682"/>
      <c r="E1" s="682"/>
      <c r="F1" s="683"/>
      <c r="G1" s="683"/>
      <c r="H1" s="683"/>
      <c r="I1" s="684"/>
      <c r="J1" s="685"/>
      <c r="K1" s="686" t="s">
        <v>5</v>
      </c>
      <c r="L1" s="687"/>
      <c r="M1" s="688" t="s">
        <v>2638</v>
      </c>
      <c r="N1" s="689"/>
      <c r="O1" s="690"/>
      <c r="P1" s="690"/>
      <c r="Q1" s="690"/>
      <c r="R1" s="690"/>
      <c r="S1" s="690"/>
      <c r="T1" s="690"/>
      <c r="U1" s="691"/>
      <c r="V1" s="692" t="s">
        <v>43</v>
      </c>
      <c r="W1" s="693"/>
      <c r="X1" s="693"/>
      <c r="Y1" s="693"/>
      <c r="Z1" s="693"/>
      <c r="AA1" s="693"/>
      <c r="AB1" s="693"/>
      <c r="AC1" s="693"/>
      <c r="AD1" s="693"/>
      <c r="AE1" s="694"/>
      <c r="AF1" s="695" t="s">
        <v>42</v>
      </c>
      <c r="AG1" s="696"/>
      <c r="AH1" s="703" t="s">
        <v>3438</v>
      </c>
      <c r="AI1" s="704"/>
      <c r="AJ1" s="704"/>
      <c r="AK1" s="704"/>
      <c r="AL1" s="703" t="s">
        <v>3439</v>
      </c>
      <c r="AM1" s="705"/>
      <c r="AN1" s="705"/>
      <c r="AO1" s="706"/>
      <c r="AP1" s="649" t="s">
        <v>3431</v>
      </c>
      <c r="AQ1" s="650"/>
      <c r="AR1" s="650"/>
      <c r="AS1" s="650"/>
      <c r="AT1" s="650"/>
      <c r="AU1" s="650"/>
      <c r="AV1" s="651"/>
      <c r="AW1" s="675" t="s">
        <v>2659</v>
      </c>
      <c r="AX1" s="676"/>
      <c r="AY1" s="676"/>
      <c r="AZ1" s="677"/>
      <c r="BA1" s="678" t="s">
        <v>2663</v>
      </c>
      <c r="BB1" s="679"/>
      <c r="BC1" s="679"/>
      <c r="BD1" s="679"/>
      <c r="BE1" s="679"/>
      <c r="BF1" s="679"/>
      <c r="BG1" s="679"/>
      <c r="BH1" s="680"/>
      <c r="BI1" s="602"/>
    </row>
    <row r="2" spans="1:182" s="10" customFormat="1" ht="14.45" customHeight="1"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2457</v>
      </c>
      <c r="B3" s="294" t="s">
        <v>3336</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515" t="s">
        <v>3414</v>
      </c>
      <c r="E4" s="336" t="s">
        <v>52</v>
      </c>
      <c r="F4" s="337" t="s">
        <v>2617</v>
      </c>
      <c r="G4" s="657" t="s">
        <v>2618</v>
      </c>
      <c r="H4" s="658"/>
      <c r="I4" s="659" t="s">
        <v>2702</v>
      </c>
      <c r="J4" s="660"/>
      <c r="K4" s="661"/>
      <c r="L4" s="662"/>
      <c r="M4" s="338" t="s">
        <v>2619</v>
      </c>
      <c r="N4" s="221" t="s">
        <v>2615</v>
      </c>
      <c r="O4" s="663" t="s">
        <v>3416</v>
      </c>
      <c r="P4" s="664"/>
      <c r="Q4" s="664"/>
      <c r="R4" s="664"/>
      <c r="S4" s="664"/>
      <c r="T4" s="664"/>
      <c r="U4" s="665"/>
      <c r="V4" s="666" t="s">
        <v>3407</v>
      </c>
      <c r="W4" s="667"/>
      <c r="X4" s="667"/>
      <c r="Y4" s="697" t="s">
        <v>44</v>
      </c>
      <c r="Z4" s="698"/>
      <c r="AA4" s="339" t="s">
        <v>40</v>
      </c>
      <c r="AB4" s="699" t="s">
        <v>3394</v>
      </c>
      <c r="AC4" s="700"/>
      <c r="AD4" s="701" t="s">
        <v>3393</v>
      </c>
      <c r="AE4" s="702"/>
      <c r="AF4" s="378" t="s">
        <v>3403</v>
      </c>
      <c r="AG4" s="379" t="s">
        <v>3404</v>
      </c>
      <c r="AH4" s="340" t="s">
        <v>2673</v>
      </c>
      <c r="AI4" s="707" t="s">
        <v>7</v>
      </c>
      <c r="AJ4" s="671"/>
      <c r="AK4" s="672"/>
      <c r="AL4" s="670" t="s">
        <v>7</v>
      </c>
      <c r="AM4" s="708"/>
      <c r="AN4" s="708"/>
      <c r="AO4" s="709"/>
      <c r="AP4" s="652" t="s">
        <v>7</v>
      </c>
      <c r="AQ4" s="653"/>
      <c r="AR4" s="653"/>
      <c r="AS4" s="653"/>
      <c r="AT4" s="653"/>
      <c r="AU4" s="653"/>
      <c r="AV4" s="654"/>
      <c r="AW4" s="670" t="s">
        <v>7</v>
      </c>
      <c r="AX4" s="671"/>
      <c r="AY4" s="671"/>
      <c r="AZ4" s="672"/>
      <c r="BA4" s="670" t="s">
        <v>7</v>
      </c>
      <c r="BB4" s="673"/>
      <c r="BC4" s="673"/>
      <c r="BD4" s="673"/>
      <c r="BE4" s="673"/>
      <c r="BF4" s="673"/>
      <c r="BG4" s="673"/>
      <c r="BH4" s="674"/>
      <c r="BI4" s="605"/>
      <c r="CD4"/>
      <c r="CE4"/>
      <c r="CF4"/>
      <c r="CG4"/>
      <c r="CH4"/>
      <c r="CI4"/>
      <c r="CJ4"/>
      <c r="CK4"/>
      <c r="CL4"/>
    </row>
    <row r="5" spans="1:182"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68" t="s">
        <v>3420</v>
      </c>
      <c r="B9" s="669"/>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t="str">
        <f>A3</f>
        <v>SOH_HEALTH</v>
      </c>
      <c r="B10" s="613" t="str">
        <f>B3</f>
        <v>SOH/ HEALTH/ EHA/ EMD/ SOLID &amp; HAZARDOUS WASTE BR</v>
      </c>
      <c r="C10" s="534">
        <f>COUNTA(D12:D1011)</f>
        <v>933</v>
      </c>
      <c r="D10" s="535">
        <f>COUNTIF(D12:D1011,"*~**")</f>
        <v>0</v>
      </c>
      <c r="E10" s="536"/>
      <c r="F10" s="537">
        <f>COUNTIF(F12:F1011,"x")</f>
        <v>0</v>
      </c>
      <c r="G10" s="538">
        <f>COUNTA(G12:G1011)-(COUNTA(G12:G1011)-COUNT(G12:G1011))</f>
        <v>933</v>
      </c>
      <c r="H10" s="538">
        <f>COUNTA(H12:H1011)-(COUNTA(H12:H1011)-COUNT(H12:H1011))</f>
        <v>410</v>
      </c>
      <c r="I10" s="539">
        <f>COUNTIF(I12:I1011,"x")</f>
        <v>214</v>
      </c>
      <c r="J10" s="540">
        <f>COUNTIF(J12:J1011,"x")</f>
        <v>1</v>
      </c>
      <c r="K10" s="541">
        <f>COUNTIF(K12:K1011,"x")</f>
        <v>0</v>
      </c>
      <c r="L10" s="542">
        <f>COUNTIF(L12:L1011,"x")</f>
        <v>0</v>
      </c>
      <c r="M10" s="541">
        <f>COUNTA(M12:M1011)</f>
        <v>454</v>
      </c>
      <c r="N10" s="543">
        <f>SUM(AW12:AW1011)</f>
        <v>5109</v>
      </c>
      <c r="O10" s="544">
        <f t="shared" ref="O10:U10" si="10">COUNTIF(O12:O1011,"x")</f>
        <v>159</v>
      </c>
      <c r="P10" s="544">
        <f t="shared" si="10"/>
        <v>0</v>
      </c>
      <c r="Q10" s="544">
        <f t="shared" si="10"/>
        <v>3</v>
      </c>
      <c r="R10" s="544">
        <f t="shared" si="10"/>
        <v>292</v>
      </c>
      <c r="S10" s="544">
        <f>COUNTIF(S12:S1011,"x")</f>
        <v>0</v>
      </c>
      <c r="T10" s="544">
        <f t="shared" si="10"/>
        <v>0</v>
      </c>
      <c r="U10" s="545">
        <f t="shared" si="10"/>
        <v>0</v>
      </c>
      <c r="V10" s="546">
        <f>SUM(V12:V1011)</f>
        <v>116.02649999999998</v>
      </c>
      <c r="W10" s="547">
        <f t="shared" ref="W10:AA10" si="11">SUM(W12:W1011)</f>
        <v>42</v>
      </c>
      <c r="X10" s="548">
        <f t="shared" si="11"/>
        <v>0</v>
      </c>
      <c r="Y10" s="548">
        <f>SUM(Y12:Y1011)</f>
        <v>158.0265</v>
      </c>
      <c r="Z10" s="549">
        <f t="shared" si="11"/>
        <v>2000.2650000000008</v>
      </c>
      <c r="AA10" s="550">
        <f t="shared" si="11"/>
        <v>0</v>
      </c>
      <c r="AB10" s="551">
        <f>COUNTIFS(AB12:AB1011,-30,Z12:Z1011,"&gt;0")</f>
        <v>454</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2000.2650000000008</v>
      </c>
      <c r="AK10" s="555">
        <f t="shared" si="12"/>
        <v>2000.2650000000008</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5109</v>
      </c>
      <c r="AX10" s="558">
        <f t="shared" si="12"/>
        <v>0</v>
      </c>
      <c r="AY10" s="558">
        <f t="shared" si="12"/>
        <v>5109</v>
      </c>
      <c r="AZ10" s="559">
        <f t="shared" si="12"/>
        <v>0</v>
      </c>
      <c r="BA10" s="560">
        <f t="shared" si="12"/>
        <v>116.02649999999998</v>
      </c>
      <c r="BB10" s="561">
        <f>SUMIF(BB12:BB1011,"&gt;0")</f>
        <v>0</v>
      </c>
      <c r="BC10" s="561">
        <f t="shared" si="12"/>
        <v>116.02649999999998</v>
      </c>
      <c r="BD10" s="562">
        <f t="shared" si="12"/>
        <v>0</v>
      </c>
      <c r="BE10" s="563">
        <f t="shared" si="12"/>
        <v>42</v>
      </c>
      <c r="BF10" s="561">
        <f t="shared" si="12"/>
        <v>0</v>
      </c>
      <c r="BG10" s="561">
        <f t="shared" si="12"/>
        <v>42</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55" t="s">
        <v>3391</v>
      </c>
      <c r="B11" s="656"/>
      <c r="C11" s="359"/>
      <c r="D11" s="354"/>
      <c r="E11" s="211"/>
      <c r="F11" s="360"/>
      <c r="G11" s="360"/>
      <c r="H11" s="360"/>
      <c r="I11" s="360"/>
      <c r="J11" s="361"/>
      <c r="K11" s="362"/>
      <c r="L11" s="213"/>
      <c r="M11" s="363"/>
      <c r="N11" s="212">
        <f>N10/M10</f>
        <v>11.253303964757709</v>
      </c>
      <c r="O11" s="212"/>
      <c r="P11" s="212"/>
      <c r="Q11" s="212"/>
      <c r="R11" s="212"/>
      <c r="S11" s="212"/>
      <c r="T11" s="212"/>
      <c r="U11" s="213"/>
      <c r="V11" s="364">
        <f t="shared" ref="V11:AA11" si="14">AVERAGEIF(V12:V1011,"&lt;&gt;0")</f>
        <v>0.25556497797356825</v>
      </c>
      <c r="W11" s="364">
        <f t="shared" si="14"/>
        <v>0.26923076923076922</v>
      </c>
      <c r="X11" s="364" t="e">
        <f t="shared" si="14"/>
        <v>#DIV/0!</v>
      </c>
      <c r="Y11" s="364">
        <f t="shared" si="14"/>
        <v>0.34807599118942734</v>
      </c>
      <c r="Z11" s="358">
        <f>AVERAGEIF(Z12:Z1011,"&lt;&gt;0")</f>
        <v>4.4058700440528655</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f t="shared" si="15"/>
        <v>4.4058700440528655</v>
      </c>
      <c r="AK11" s="218">
        <f t="shared" si="15"/>
        <v>4.4058700440528655</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11.253303964757709</v>
      </c>
      <c r="AX11" s="219" t="e">
        <f t="shared" si="15"/>
        <v>#DIV/0!</v>
      </c>
      <c r="AY11" s="219">
        <f t="shared" si="15"/>
        <v>11.253303964757709</v>
      </c>
      <c r="AZ11" s="367" t="e">
        <f t="shared" si="15"/>
        <v>#DIV/0!</v>
      </c>
      <c r="BA11" s="366">
        <f t="shared" si="15"/>
        <v>0.25556497797356825</v>
      </c>
      <c r="BB11" s="219" t="e">
        <f t="shared" si="15"/>
        <v>#DIV/0!</v>
      </c>
      <c r="BC11" s="219">
        <f t="shared" si="15"/>
        <v>0.25556497797356825</v>
      </c>
      <c r="BD11" s="367" t="e">
        <f t="shared" si="15"/>
        <v>#DIV/0!</v>
      </c>
      <c r="BE11" s="366">
        <f t="shared" si="15"/>
        <v>0.26923076923076922</v>
      </c>
      <c r="BF11" s="219" t="e">
        <f t="shared" si="15"/>
        <v>#DIV/0!</v>
      </c>
      <c r="BG11" s="368">
        <f t="shared" si="15"/>
        <v>0.26923076923076922</v>
      </c>
      <c r="BH11" s="369" t="e">
        <f t="shared" si="15"/>
        <v>#DIV/0!</v>
      </c>
      <c r="BI11" s="608"/>
      <c r="BN11" s="209"/>
      <c r="BP11" s="209"/>
      <c r="BQ11" s="209"/>
      <c r="BR11" s="209"/>
      <c r="BU11" s="209"/>
      <c r="BW11" s="209"/>
      <c r="BX11" s="209"/>
      <c r="BY11" s="209"/>
      <c r="BZ11" s="209"/>
      <c r="CB11" s="209"/>
      <c r="CC11" s="209"/>
      <c r="CD11" s="209"/>
      <c r="CE11" s="209"/>
    </row>
    <row r="12" spans="1:182" s="11" customFormat="1" ht="57" thickTop="1" x14ac:dyDescent="0.3">
      <c r="A12" s="203"/>
      <c r="B12" s="204"/>
      <c r="C12" s="196">
        <v>1</v>
      </c>
      <c r="D12" s="614" t="s">
        <v>3466</v>
      </c>
      <c r="E12" s="166" t="s">
        <v>3486</v>
      </c>
      <c r="F12" s="30"/>
      <c r="G12" s="120">
        <v>45110</v>
      </c>
      <c r="H12" s="125">
        <v>45119</v>
      </c>
      <c r="I12" s="129" t="s">
        <v>0</v>
      </c>
      <c r="J12" s="67"/>
      <c r="K12" s="133"/>
      <c r="L12" s="108"/>
      <c r="M12" s="371">
        <v>45119</v>
      </c>
      <c r="N12" s="147">
        <f>IF((NETWORKDAYS(G12,M12)&gt;0),(NETWORKDAYS(G12,M12)),"")</f>
        <v>8</v>
      </c>
      <c r="O12" s="295" t="s">
        <v>0</v>
      </c>
      <c r="P12" s="295"/>
      <c r="Q12" s="295"/>
      <c r="R12" s="295"/>
      <c r="S12" s="295"/>
      <c r="T12" s="295"/>
      <c r="U12" s="108"/>
      <c r="V12" s="167">
        <v>0.25</v>
      </c>
      <c r="W12" s="296">
        <v>0.25</v>
      </c>
      <c r="X12" s="296"/>
      <c r="Y12" s="149">
        <f t="shared" ref="Y12:Y75" si="17">V12+W12+X12</f>
        <v>0.5</v>
      </c>
      <c r="Z12" s="148">
        <f t="shared" ref="Z12:Z76" si="18">IF((F12="x"),0,((V12*10)+(W12*20)))</f>
        <v>7.5</v>
      </c>
      <c r="AA12" s="305"/>
      <c r="AB12" s="376">
        <f>IF(AND(Z12&gt;=0,F12="x"),0,IF(AND(Z12&gt;0,AC12="x"),0,IF(Z12&gt;0,0-30,0)))</f>
        <v>-30</v>
      </c>
      <c r="AC12" s="346"/>
      <c r="AD12" s="210" t="str">
        <f t="shared" ref="AD12:AD75" si="19">IF(F12="x",(0-((V12*10)+(W12*20))),"")</f>
        <v/>
      </c>
      <c r="AE12" s="345">
        <f>IF(AND(Z12&gt;0,F12="x"),0,IF(AND(Z12&gt;0,AC12="x"),Z12-60,IF(AND(Z12&gt;0,AB12=-30),Z12+AB12,0)))</f>
        <v>-22.5</v>
      </c>
      <c r="AF12" s="310"/>
      <c r="AG12" s="311"/>
      <c r="AH12" s="310"/>
      <c r="AI12" s="150">
        <f t="shared" ref="AI12:AI76" si="20">IF(AE12&lt;=0,AG12,AE12+AG12)</f>
        <v>0</v>
      </c>
      <c r="AJ12" s="151">
        <f t="shared" ref="AJ12:AJ75" si="21">(X12*20)+Z12+AA12+AF12</f>
        <v>7.5</v>
      </c>
      <c r="AK12" s="152">
        <f>AJ12-AH12</f>
        <v>7.5</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8</v>
      </c>
      <c r="AX12" s="154" t="str">
        <f t="shared" ref="AX12:AX75" si="23">IF(AND(K12="x",AW12&gt;0),AW12,"")</f>
        <v/>
      </c>
      <c r="AY12" s="177">
        <f t="shared" ref="AY12:AY75" si="24">IF(OR(K12="x",F12="x",AW12&lt;=0),"",AW12)</f>
        <v>8</v>
      </c>
      <c r="AZ12" s="168" t="str">
        <f t="shared" ref="AZ12:AZ75" si="25">IF(AND(F12="x",AW12&gt;0),AW12,"")</f>
        <v/>
      </c>
      <c r="BA12" s="164">
        <f t="shared" ref="BA12:BA75" si="26">IF(V12&gt;0,V12,"")</f>
        <v>0.25</v>
      </c>
      <c r="BB12" s="165" t="str">
        <f t="shared" ref="BB12:BB75" si="27">IF(AND(K12="x",BA12&gt;0),BA12,"")</f>
        <v/>
      </c>
      <c r="BC12" s="172">
        <f>IF(OR(K12="x",F12="x",BA12&lt;=0),"",BA12)</f>
        <v>0.25</v>
      </c>
      <c r="BD12" s="183" t="str">
        <f t="shared" ref="BD12:BD75" si="28">IF(AND(F12="x",BA12&gt;0),BA12,"")</f>
        <v/>
      </c>
      <c r="BE12" s="185">
        <f t="shared" ref="BE12:BE75" si="29">IF(W12&gt;0,W12,"")</f>
        <v>0.25</v>
      </c>
      <c r="BF12" s="165" t="str">
        <f t="shared" ref="BF12:BF75" si="30">IF(AND(K12="x",BE12&gt;0),BE12,"")</f>
        <v/>
      </c>
      <c r="BG12" s="172">
        <f t="shared" ref="BG12:BG75" si="31">IF(OR(K12="x",F12="x",BE12&lt;=0),"",BE12)</f>
        <v>0.25</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41.25" customHeight="1" x14ac:dyDescent="0.4">
      <c r="A13" s="503"/>
      <c r="B13" s="204"/>
      <c r="C13" s="197">
        <v>2</v>
      </c>
      <c r="D13" s="615" t="s">
        <v>3467</v>
      </c>
      <c r="E13" s="70" t="s">
        <v>3486</v>
      </c>
      <c r="F13" s="30"/>
      <c r="G13" s="120">
        <v>45110</v>
      </c>
      <c r="H13" s="121">
        <v>45119</v>
      </c>
      <c r="I13" s="129" t="s">
        <v>0</v>
      </c>
      <c r="J13" s="67"/>
      <c r="K13" s="133"/>
      <c r="L13" s="108"/>
      <c r="M13" s="372">
        <v>45119</v>
      </c>
      <c r="N13" s="147">
        <f t="shared" ref="N13:N76" si="33">IF((NETWORKDAYS(G13,M13)&gt;0),(NETWORKDAYS(G13,M13)),"")</f>
        <v>8</v>
      </c>
      <c r="O13" s="295"/>
      <c r="P13" s="295"/>
      <c r="Q13" s="295"/>
      <c r="R13" s="295" t="s">
        <v>0</v>
      </c>
      <c r="S13" s="295"/>
      <c r="T13" s="108"/>
      <c r="U13" s="297"/>
      <c r="V13" s="28">
        <v>0.25</v>
      </c>
      <c r="W13" s="296"/>
      <c r="X13" s="296"/>
      <c r="Y13" s="149">
        <f t="shared" si="17"/>
        <v>0.25</v>
      </c>
      <c r="Z13" s="148">
        <f t="shared" si="18"/>
        <v>2.5</v>
      </c>
      <c r="AA13" s="305"/>
      <c r="AB13" s="377">
        <f>IF(AND(Z13&gt;=0,F13="x"),0,IF(AND(Z13&gt;0,AC13="x"),0,IF(Z13&gt;0,0-30,0)))</f>
        <v>-30</v>
      </c>
      <c r="AC13" s="347"/>
      <c r="AD13" s="210" t="str">
        <f t="shared" si="19"/>
        <v/>
      </c>
      <c r="AE13" s="345">
        <f t="shared" ref="AE13:AE76" si="34">IF(AND(Z13&gt;0,F13="x"),0,IF(AND(Z13&gt;0,AC13="x"),Z13-60,IF(AND(Z13&gt;0,AB13=-30),Z13+AB13,0)))</f>
        <v>-27.5</v>
      </c>
      <c r="AF13" s="310"/>
      <c r="AG13" s="312"/>
      <c r="AH13" s="313"/>
      <c r="AI13" s="150">
        <f t="shared" si="20"/>
        <v>0</v>
      </c>
      <c r="AJ13" s="151">
        <f t="shared" si="21"/>
        <v>2.5</v>
      </c>
      <c r="AK13" s="152">
        <f t="shared" ref="AK13:AK76" si="35">AJ13-AH13</f>
        <v>2.5</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8</v>
      </c>
      <c r="AX13" s="154" t="str">
        <f t="shared" si="23"/>
        <v/>
      </c>
      <c r="AY13" s="178">
        <f t="shared" si="24"/>
        <v>8</v>
      </c>
      <c r="AZ13" s="169" t="str">
        <f t="shared" si="25"/>
        <v/>
      </c>
      <c r="BA13" s="159">
        <f t="shared" si="26"/>
        <v>0.25</v>
      </c>
      <c r="BB13" s="160" t="str">
        <f t="shared" si="27"/>
        <v/>
      </c>
      <c r="BC13" s="171">
        <f>IF(OR(K13="x",F13="X",BA13&lt;=0),"",BA13)</f>
        <v>0.25</v>
      </c>
      <c r="BD13" s="160" t="str">
        <f t="shared" si="28"/>
        <v/>
      </c>
      <c r="BE13" s="186" t="str">
        <f t="shared" si="29"/>
        <v/>
      </c>
      <c r="BF13" s="160" t="str">
        <f t="shared" si="30"/>
        <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40.5" customHeight="1" x14ac:dyDescent="0.3">
      <c r="A14" s="504" t="s">
        <v>3423</v>
      </c>
      <c r="B14" s="204"/>
      <c r="C14" s="197">
        <v>3</v>
      </c>
      <c r="D14" s="616" t="s">
        <v>3467</v>
      </c>
      <c r="E14" s="70" t="s">
        <v>3528</v>
      </c>
      <c r="F14" s="30"/>
      <c r="G14" s="123">
        <v>45110</v>
      </c>
      <c r="H14" s="124">
        <v>45140</v>
      </c>
      <c r="I14" s="130"/>
      <c r="J14" s="158"/>
      <c r="K14" s="134"/>
      <c r="L14" s="24"/>
      <c r="M14" s="375">
        <v>45140</v>
      </c>
      <c r="N14" s="147">
        <f t="shared" si="33"/>
        <v>23</v>
      </c>
      <c r="O14" s="295"/>
      <c r="P14" s="295"/>
      <c r="Q14" s="295"/>
      <c r="R14" s="295" t="s">
        <v>0</v>
      </c>
      <c r="S14" s="295"/>
      <c r="T14" s="108"/>
      <c r="U14" s="297"/>
      <c r="V14" s="28">
        <v>0.25</v>
      </c>
      <c r="W14" s="296"/>
      <c r="X14" s="296"/>
      <c r="Y14" s="149">
        <f t="shared" si="17"/>
        <v>0.25</v>
      </c>
      <c r="Z14" s="148">
        <f t="shared" si="18"/>
        <v>2.5</v>
      </c>
      <c r="AA14" s="305"/>
      <c r="AB14" s="377">
        <f t="shared" ref="AB14:AB77" si="41">IF(AND(Z14&gt;=0,F14="x"),0,IF(AND(Z14&gt;0,AC14="x"),0,IF(Z14&gt;0,0-30,0)))</f>
        <v>-30</v>
      </c>
      <c r="AC14" s="347"/>
      <c r="AD14" s="210" t="str">
        <f t="shared" si="19"/>
        <v/>
      </c>
      <c r="AE14" s="345">
        <f t="shared" si="34"/>
        <v>-27.5</v>
      </c>
      <c r="AF14" s="310"/>
      <c r="AG14" s="312"/>
      <c r="AH14" s="313"/>
      <c r="AI14" s="150">
        <f t="shared" si="20"/>
        <v>0</v>
      </c>
      <c r="AJ14" s="151">
        <f t="shared" si="21"/>
        <v>2.5</v>
      </c>
      <c r="AK14" s="152">
        <f t="shared" si="35"/>
        <v>2.5</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23</v>
      </c>
      <c r="AX14" s="154" t="str">
        <f t="shared" si="23"/>
        <v/>
      </c>
      <c r="AY14" s="178">
        <f t="shared" si="24"/>
        <v>23</v>
      </c>
      <c r="AZ14" s="169" t="str">
        <f t="shared" si="25"/>
        <v/>
      </c>
      <c r="BA14" s="159">
        <f t="shared" si="26"/>
        <v>0.25</v>
      </c>
      <c r="BB14" s="160" t="str">
        <f t="shared" si="27"/>
        <v/>
      </c>
      <c r="BC14" s="171">
        <f>IF(OR(K14="x",F14="X",BA14&lt;=0),"",BA14)</f>
        <v>0.25</v>
      </c>
      <c r="BD14" s="160" t="str">
        <f t="shared" si="28"/>
        <v/>
      </c>
      <c r="BE14" s="186" t="str">
        <f t="shared" si="29"/>
        <v/>
      </c>
      <c r="BF14" s="160" t="str">
        <f t="shared" si="30"/>
        <v/>
      </c>
      <c r="BG14" s="171" t="str">
        <f t="shared" si="31"/>
        <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42" customHeight="1" x14ac:dyDescent="0.4">
      <c r="A15" s="503"/>
      <c r="B15" s="204"/>
      <c r="C15" s="197">
        <v>4</v>
      </c>
      <c r="D15" s="617" t="s">
        <v>3467</v>
      </c>
      <c r="E15" s="29" t="s">
        <v>3505</v>
      </c>
      <c r="F15" s="30"/>
      <c r="G15" s="123">
        <v>45110</v>
      </c>
      <c r="H15" s="124">
        <v>45119</v>
      </c>
      <c r="I15" s="131" t="s">
        <v>0</v>
      </c>
      <c r="J15" s="68"/>
      <c r="K15" s="134"/>
      <c r="L15" s="24"/>
      <c r="M15" s="372">
        <v>45119</v>
      </c>
      <c r="N15" s="147">
        <f t="shared" si="33"/>
        <v>8</v>
      </c>
      <c r="O15" s="125"/>
      <c r="P15" s="125"/>
      <c r="Q15" s="125"/>
      <c r="R15" s="125" t="s">
        <v>0</v>
      </c>
      <c r="S15" s="125"/>
      <c r="T15" s="122"/>
      <c r="U15" s="298"/>
      <c r="V15" s="28">
        <v>0.25</v>
      </c>
      <c r="W15" s="296"/>
      <c r="X15" s="296"/>
      <c r="Y15" s="149">
        <f t="shared" si="17"/>
        <v>0.25</v>
      </c>
      <c r="Z15" s="148">
        <f t="shared" si="18"/>
        <v>2.5</v>
      </c>
      <c r="AA15" s="305"/>
      <c r="AB15" s="377">
        <f t="shared" si="41"/>
        <v>-30</v>
      </c>
      <c r="AC15" s="347"/>
      <c r="AD15" s="210" t="str">
        <f t="shared" si="19"/>
        <v/>
      </c>
      <c r="AE15" s="345">
        <f t="shared" si="34"/>
        <v>-27.5</v>
      </c>
      <c r="AF15" s="310"/>
      <c r="AG15" s="312"/>
      <c r="AH15" s="313"/>
      <c r="AI15" s="150">
        <f t="shared" si="20"/>
        <v>0</v>
      </c>
      <c r="AJ15" s="151">
        <f t="shared" si="21"/>
        <v>2.5</v>
      </c>
      <c r="AK15" s="152">
        <f t="shared" si="35"/>
        <v>2.5</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f t="shared" si="22"/>
        <v>8</v>
      </c>
      <c r="AX15" s="154" t="str">
        <f t="shared" si="23"/>
        <v/>
      </c>
      <c r="AY15" s="178">
        <f t="shared" si="24"/>
        <v>8</v>
      </c>
      <c r="AZ15" s="169" t="str">
        <f t="shared" si="25"/>
        <v/>
      </c>
      <c r="BA15" s="159">
        <f t="shared" si="26"/>
        <v>0.25</v>
      </c>
      <c r="BB15" s="160" t="str">
        <f t="shared" si="27"/>
        <v/>
      </c>
      <c r="BC15" s="171">
        <f>IF(OR(K15="x",F15="X",BA15&lt;=0),"",BA15)</f>
        <v>0.25</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75" x14ac:dyDescent="0.3">
      <c r="A16" s="205"/>
      <c r="B16" s="206"/>
      <c r="C16" s="198">
        <v>5</v>
      </c>
      <c r="D16" s="618" t="s">
        <v>3468</v>
      </c>
      <c r="E16" s="13" t="s">
        <v>3473</v>
      </c>
      <c r="F16" s="14"/>
      <c r="G16" s="120">
        <v>45112</v>
      </c>
      <c r="H16" s="125">
        <v>45113</v>
      </c>
      <c r="I16" s="129" t="s">
        <v>0</v>
      </c>
      <c r="J16" s="67"/>
      <c r="K16" s="135"/>
      <c r="L16" s="109"/>
      <c r="M16" s="371">
        <v>45113</v>
      </c>
      <c r="N16" s="147">
        <f t="shared" si="33"/>
        <v>2</v>
      </c>
      <c r="O16" s="23" t="s">
        <v>0</v>
      </c>
      <c r="P16" s="23"/>
      <c r="Q16" s="23"/>
      <c r="R16" s="23"/>
      <c r="S16" s="23"/>
      <c r="T16" s="24"/>
      <c r="U16" s="25"/>
      <c r="V16" s="28">
        <v>0.25</v>
      </c>
      <c r="W16" s="296">
        <v>0.25</v>
      </c>
      <c r="X16" s="296"/>
      <c r="Y16" s="149">
        <f t="shared" si="17"/>
        <v>0.5</v>
      </c>
      <c r="Z16" s="148">
        <f t="shared" si="18"/>
        <v>7.5</v>
      </c>
      <c r="AA16" s="306"/>
      <c r="AB16" s="377">
        <f t="shared" si="41"/>
        <v>-30</v>
      </c>
      <c r="AC16" s="348"/>
      <c r="AD16" s="210" t="str">
        <f t="shared" si="19"/>
        <v/>
      </c>
      <c r="AE16" s="345">
        <f t="shared" si="34"/>
        <v>-22.5</v>
      </c>
      <c r="AF16" s="314"/>
      <c r="AG16" s="312"/>
      <c r="AH16" s="315"/>
      <c r="AI16" s="150">
        <f t="shared" si="20"/>
        <v>0</v>
      </c>
      <c r="AJ16" s="151">
        <f t="shared" si="21"/>
        <v>7.5</v>
      </c>
      <c r="AK16" s="152">
        <f t="shared" si="35"/>
        <v>7.5</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f t="shared" si="22"/>
        <v>2</v>
      </c>
      <c r="AX16" s="154" t="str">
        <f t="shared" si="23"/>
        <v/>
      </c>
      <c r="AY16" s="178">
        <f t="shared" si="24"/>
        <v>2</v>
      </c>
      <c r="AZ16" s="169" t="str">
        <f t="shared" si="25"/>
        <v/>
      </c>
      <c r="BA16" s="159">
        <f t="shared" si="26"/>
        <v>0.25</v>
      </c>
      <c r="BB16" s="160" t="str">
        <f t="shared" si="27"/>
        <v/>
      </c>
      <c r="BC16" s="171">
        <f>IF(OR(K16="x",F16="x",BA16&lt;=0),"",BA16)</f>
        <v>0.25</v>
      </c>
      <c r="BD16" s="160" t="str">
        <f t="shared" si="28"/>
        <v/>
      </c>
      <c r="BE16" s="186">
        <f t="shared" si="29"/>
        <v>0.25</v>
      </c>
      <c r="BF16" s="160" t="str">
        <f t="shared" si="30"/>
        <v/>
      </c>
      <c r="BG16" s="171">
        <f t="shared" si="31"/>
        <v>0.25</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37.5" x14ac:dyDescent="0.3">
      <c r="A17" s="205"/>
      <c r="B17" s="206"/>
      <c r="C17" s="197">
        <v>6</v>
      </c>
      <c r="D17" s="618" t="s">
        <v>3469</v>
      </c>
      <c r="E17" s="13" t="s">
        <v>3486</v>
      </c>
      <c r="F17" s="14"/>
      <c r="G17" s="120">
        <v>45112</v>
      </c>
      <c r="H17" s="122">
        <v>45133</v>
      </c>
      <c r="I17" s="129"/>
      <c r="J17" s="67"/>
      <c r="K17" s="133"/>
      <c r="L17" s="108"/>
      <c r="M17" s="371">
        <v>45133</v>
      </c>
      <c r="N17" s="147">
        <f t="shared" si="33"/>
        <v>16</v>
      </c>
      <c r="O17" s="23" t="s">
        <v>0</v>
      </c>
      <c r="P17" s="23"/>
      <c r="Q17" s="23"/>
      <c r="R17" s="23"/>
      <c r="S17" s="23"/>
      <c r="T17" s="24"/>
      <c r="U17" s="25"/>
      <c r="V17" s="28">
        <v>0.25</v>
      </c>
      <c r="W17" s="299">
        <v>0.25</v>
      </c>
      <c r="X17" s="296"/>
      <c r="Y17" s="149">
        <f t="shared" si="17"/>
        <v>0.5</v>
      </c>
      <c r="Z17" s="148">
        <f t="shared" si="18"/>
        <v>7.5</v>
      </c>
      <c r="AA17" s="306"/>
      <c r="AB17" s="377">
        <f t="shared" si="41"/>
        <v>-30</v>
      </c>
      <c r="AC17" s="348"/>
      <c r="AD17" s="210" t="str">
        <f t="shared" si="19"/>
        <v/>
      </c>
      <c r="AE17" s="345">
        <f t="shared" si="34"/>
        <v>-22.5</v>
      </c>
      <c r="AF17" s="314"/>
      <c r="AG17" s="312"/>
      <c r="AH17" s="315"/>
      <c r="AI17" s="150">
        <f t="shared" si="20"/>
        <v>0</v>
      </c>
      <c r="AJ17" s="151">
        <f t="shared" si="21"/>
        <v>7.5</v>
      </c>
      <c r="AK17" s="152">
        <f t="shared" si="35"/>
        <v>7.5</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f t="shared" si="22"/>
        <v>16</v>
      </c>
      <c r="AX17" s="154" t="str">
        <f t="shared" si="23"/>
        <v/>
      </c>
      <c r="AY17" s="178">
        <f t="shared" si="24"/>
        <v>16</v>
      </c>
      <c r="AZ17" s="169" t="str">
        <f t="shared" si="25"/>
        <v/>
      </c>
      <c r="BA17" s="159">
        <f t="shared" si="26"/>
        <v>0.25</v>
      </c>
      <c r="BB17" s="160" t="str">
        <f t="shared" si="27"/>
        <v/>
      </c>
      <c r="BC17" s="171">
        <f>IF(OR(K17="x",F17="x",BA17&lt;=0),"",BA17)</f>
        <v>0.25</v>
      </c>
      <c r="BD17" s="160" t="str">
        <f t="shared" si="28"/>
        <v/>
      </c>
      <c r="BE17" s="186">
        <f t="shared" si="29"/>
        <v>0.25</v>
      </c>
      <c r="BF17" s="160" t="str">
        <f t="shared" si="30"/>
        <v/>
      </c>
      <c r="BG17" s="171">
        <f t="shared" si="31"/>
        <v>0.25</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24" customHeight="1" x14ac:dyDescent="0.3">
      <c r="A18" s="205"/>
      <c r="B18" s="206"/>
      <c r="C18" s="198">
        <v>7</v>
      </c>
      <c r="D18" s="618" t="s">
        <v>3470</v>
      </c>
      <c r="E18" s="13" t="s">
        <v>3486</v>
      </c>
      <c r="F18" s="14"/>
      <c r="G18" s="123">
        <v>45112</v>
      </c>
      <c r="H18" s="124">
        <v>45133</v>
      </c>
      <c r="I18" s="130"/>
      <c r="J18" s="21"/>
      <c r="K18" s="134"/>
      <c r="L18" s="24"/>
      <c r="M18" s="372">
        <v>45133</v>
      </c>
      <c r="N18" s="147">
        <f t="shared" si="33"/>
        <v>16</v>
      </c>
      <c r="O18" s="23" t="s">
        <v>0</v>
      </c>
      <c r="P18" s="23"/>
      <c r="Q18" s="23"/>
      <c r="R18" s="23"/>
      <c r="S18" s="23"/>
      <c r="T18" s="24"/>
      <c r="U18" s="25"/>
      <c r="V18" s="28">
        <v>0.25</v>
      </c>
      <c r="W18" s="299">
        <v>0.25</v>
      </c>
      <c r="X18" s="296"/>
      <c r="Y18" s="149">
        <f t="shared" si="17"/>
        <v>0.5</v>
      </c>
      <c r="Z18" s="148">
        <f t="shared" si="18"/>
        <v>7.5</v>
      </c>
      <c r="AA18" s="306"/>
      <c r="AB18" s="377">
        <f t="shared" si="41"/>
        <v>-30</v>
      </c>
      <c r="AC18" s="348"/>
      <c r="AD18" s="210" t="str">
        <f t="shared" si="19"/>
        <v/>
      </c>
      <c r="AE18" s="345">
        <f t="shared" si="34"/>
        <v>-22.5</v>
      </c>
      <c r="AF18" s="314"/>
      <c r="AG18" s="312"/>
      <c r="AH18" s="315"/>
      <c r="AI18" s="150">
        <f t="shared" si="20"/>
        <v>0</v>
      </c>
      <c r="AJ18" s="151">
        <f t="shared" si="21"/>
        <v>7.5</v>
      </c>
      <c r="AK18" s="152">
        <f t="shared" si="35"/>
        <v>7.5</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f t="shared" si="22"/>
        <v>16</v>
      </c>
      <c r="AX18" s="154" t="str">
        <f t="shared" si="23"/>
        <v/>
      </c>
      <c r="AY18" s="178">
        <f t="shared" si="24"/>
        <v>16</v>
      </c>
      <c r="AZ18" s="169" t="str">
        <f t="shared" si="25"/>
        <v/>
      </c>
      <c r="BA18" s="159">
        <f t="shared" si="26"/>
        <v>0.25</v>
      </c>
      <c r="BB18" s="160" t="str">
        <f t="shared" si="27"/>
        <v/>
      </c>
      <c r="BC18" s="171">
        <f t="shared" ref="BC18:BC81" si="48">IF(OR(K18="x",F18="X",BA18&lt;=0),"",BA18)</f>
        <v>0.25</v>
      </c>
      <c r="BD18" s="160" t="str">
        <f t="shared" si="28"/>
        <v/>
      </c>
      <c r="BE18" s="186">
        <f t="shared" si="29"/>
        <v>0.25</v>
      </c>
      <c r="BF18" s="160" t="str">
        <f t="shared" si="30"/>
        <v/>
      </c>
      <c r="BG18" s="171">
        <f t="shared" si="31"/>
        <v>0.25</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37.5" x14ac:dyDescent="0.3">
      <c r="A19" s="205"/>
      <c r="B19" s="206"/>
      <c r="C19" s="198">
        <v>8</v>
      </c>
      <c r="D19" s="615" t="s">
        <v>3471</v>
      </c>
      <c r="E19" s="15" t="s">
        <v>3486</v>
      </c>
      <c r="F19" s="14"/>
      <c r="G19" s="123">
        <v>45113</v>
      </c>
      <c r="H19" s="124">
        <v>45134</v>
      </c>
      <c r="I19" s="130"/>
      <c r="J19" s="21"/>
      <c r="K19" s="134"/>
      <c r="L19" s="24"/>
      <c r="M19" s="372">
        <v>45134</v>
      </c>
      <c r="N19" s="147">
        <f t="shared" si="33"/>
        <v>16</v>
      </c>
      <c r="O19" s="23"/>
      <c r="P19" s="23"/>
      <c r="Q19" s="23"/>
      <c r="R19" s="23" t="s">
        <v>0</v>
      </c>
      <c r="S19" s="23"/>
      <c r="T19" s="24"/>
      <c r="U19" s="25"/>
      <c r="V19" s="28">
        <v>0.25</v>
      </c>
      <c r="W19" s="299"/>
      <c r="X19" s="296"/>
      <c r="Y19" s="149">
        <f t="shared" si="17"/>
        <v>0.25</v>
      </c>
      <c r="Z19" s="148">
        <f t="shared" si="18"/>
        <v>2.5</v>
      </c>
      <c r="AA19" s="306"/>
      <c r="AB19" s="377">
        <f t="shared" si="41"/>
        <v>-30</v>
      </c>
      <c r="AC19" s="348"/>
      <c r="AD19" s="210" t="str">
        <f t="shared" si="19"/>
        <v/>
      </c>
      <c r="AE19" s="345">
        <f t="shared" si="34"/>
        <v>-27.5</v>
      </c>
      <c r="AF19" s="314"/>
      <c r="AG19" s="312"/>
      <c r="AH19" s="315"/>
      <c r="AI19" s="150">
        <f t="shared" si="20"/>
        <v>0</v>
      </c>
      <c r="AJ19" s="151">
        <f t="shared" si="21"/>
        <v>2.5</v>
      </c>
      <c r="AK19" s="152">
        <f t="shared" si="35"/>
        <v>2.5</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f t="shared" si="22"/>
        <v>16</v>
      </c>
      <c r="AX19" s="154" t="str">
        <f t="shared" si="23"/>
        <v/>
      </c>
      <c r="AY19" s="178">
        <f t="shared" si="24"/>
        <v>16</v>
      </c>
      <c r="AZ19" s="169" t="str">
        <f t="shared" si="25"/>
        <v/>
      </c>
      <c r="BA19" s="159">
        <f t="shared" si="26"/>
        <v>0.25</v>
      </c>
      <c r="BB19" s="160" t="str">
        <f t="shared" si="27"/>
        <v/>
      </c>
      <c r="BC19" s="171">
        <f t="shared" si="48"/>
        <v>0.25</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37.5" x14ac:dyDescent="0.3">
      <c r="A20" s="205"/>
      <c r="B20" s="206"/>
      <c r="C20" s="197">
        <v>9</v>
      </c>
      <c r="D20" s="616" t="s">
        <v>3471</v>
      </c>
      <c r="E20" s="13" t="s">
        <v>3528</v>
      </c>
      <c r="F20" s="14"/>
      <c r="G20" s="120">
        <v>45113</v>
      </c>
      <c r="H20" s="122">
        <v>45140</v>
      </c>
      <c r="I20" s="129"/>
      <c r="J20" s="67"/>
      <c r="K20" s="133"/>
      <c r="L20" s="108"/>
      <c r="M20" s="371">
        <v>45140</v>
      </c>
      <c r="N20" s="147">
        <f t="shared" si="33"/>
        <v>20</v>
      </c>
      <c r="O20" s="23"/>
      <c r="P20" s="23"/>
      <c r="Q20" s="23"/>
      <c r="R20" s="23" t="s">
        <v>0</v>
      </c>
      <c r="S20" s="23"/>
      <c r="T20" s="24"/>
      <c r="U20" s="25"/>
      <c r="V20" s="28">
        <v>0.25</v>
      </c>
      <c r="W20" s="299"/>
      <c r="X20" s="296"/>
      <c r="Y20" s="149">
        <f t="shared" si="17"/>
        <v>0.25</v>
      </c>
      <c r="Z20" s="148">
        <f t="shared" si="18"/>
        <v>2.5</v>
      </c>
      <c r="AA20" s="306"/>
      <c r="AB20" s="377">
        <f t="shared" si="41"/>
        <v>-30</v>
      </c>
      <c r="AC20" s="348"/>
      <c r="AD20" s="210" t="str">
        <f t="shared" si="19"/>
        <v/>
      </c>
      <c r="AE20" s="345">
        <f t="shared" si="34"/>
        <v>-27.5</v>
      </c>
      <c r="AF20" s="314"/>
      <c r="AG20" s="312"/>
      <c r="AH20" s="315"/>
      <c r="AI20" s="150">
        <f t="shared" si="20"/>
        <v>0</v>
      </c>
      <c r="AJ20" s="151">
        <f t="shared" si="21"/>
        <v>2.5</v>
      </c>
      <c r="AK20" s="152">
        <f t="shared" si="35"/>
        <v>2.5</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f t="shared" si="22"/>
        <v>20</v>
      </c>
      <c r="AX20" s="154" t="str">
        <f t="shared" si="23"/>
        <v/>
      </c>
      <c r="AY20" s="178">
        <f t="shared" si="24"/>
        <v>20</v>
      </c>
      <c r="AZ20" s="169" t="str">
        <f t="shared" si="25"/>
        <v/>
      </c>
      <c r="BA20" s="159">
        <f t="shared" si="26"/>
        <v>0.25</v>
      </c>
      <c r="BB20" s="160" t="str">
        <f t="shared" si="27"/>
        <v/>
      </c>
      <c r="BC20" s="171">
        <f t="shared" si="48"/>
        <v>0.25</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37.5" x14ac:dyDescent="0.3">
      <c r="A21" s="205"/>
      <c r="B21" s="206"/>
      <c r="C21" s="198">
        <v>10</v>
      </c>
      <c r="D21" s="617" t="s">
        <v>3471</v>
      </c>
      <c r="E21" s="70" t="s">
        <v>3505</v>
      </c>
      <c r="F21" s="30"/>
      <c r="G21" s="120">
        <v>45113</v>
      </c>
      <c r="H21" s="121">
        <v>45134</v>
      </c>
      <c r="I21" s="129"/>
      <c r="J21" s="67"/>
      <c r="K21" s="133"/>
      <c r="L21" s="108"/>
      <c r="M21" s="371">
        <v>45134</v>
      </c>
      <c r="N21" s="147">
        <f t="shared" si="33"/>
        <v>16</v>
      </c>
      <c r="O21" s="295"/>
      <c r="P21" s="295"/>
      <c r="Q21" s="295"/>
      <c r="R21" s="295" t="s">
        <v>0</v>
      </c>
      <c r="S21" s="295"/>
      <c r="T21" s="108"/>
      <c r="U21" s="297"/>
      <c r="V21" s="28">
        <v>0.25</v>
      </c>
      <c r="W21" s="296"/>
      <c r="X21" s="296"/>
      <c r="Y21" s="149">
        <f t="shared" si="17"/>
        <v>0.25</v>
      </c>
      <c r="Z21" s="148">
        <f t="shared" si="18"/>
        <v>2.5</v>
      </c>
      <c r="AA21" s="305"/>
      <c r="AB21" s="377">
        <f t="shared" si="41"/>
        <v>-30</v>
      </c>
      <c r="AC21" s="347"/>
      <c r="AD21" s="210" t="str">
        <f t="shared" si="19"/>
        <v/>
      </c>
      <c r="AE21" s="345">
        <f t="shared" si="34"/>
        <v>-27.5</v>
      </c>
      <c r="AF21" s="310"/>
      <c r="AG21" s="312"/>
      <c r="AH21" s="313"/>
      <c r="AI21" s="150">
        <f t="shared" si="20"/>
        <v>0</v>
      </c>
      <c r="AJ21" s="151">
        <f t="shared" si="21"/>
        <v>2.5</v>
      </c>
      <c r="AK21" s="152">
        <f t="shared" si="35"/>
        <v>2.5</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f t="shared" si="22"/>
        <v>16</v>
      </c>
      <c r="AX21" s="154" t="str">
        <f t="shared" si="23"/>
        <v/>
      </c>
      <c r="AY21" s="178">
        <f t="shared" si="24"/>
        <v>16</v>
      </c>
      <c r="AZ21" s="169" t="str">
        <f t="shared" si="25"/>
        <v/>
      </c>
      <c r="BA21" s="159">
        <f t="shared" si="26"/>
        <v>0.25</v>
      </c>
      <c r="BB21" s="160" t="str">
        <f t="shared" si="27"/>
        <v/>
      </c>
      <c r="BC21" s="171">
        <f t="shared" si="48"/>
        <v>0.25</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56.25" x14ac:dyDescent="0.3">
      <c r="A22" s="205"/>
      <c r="B22" s="206"/>
      <c r="C22" s="197">
        <v>11</v>
      </c>
      <c r="D22" s="618" t="s">
        <v>3472</v>
      </c>
      <c r="E22" s="13" t="s">
        <v>3486</v>
      </c>
      <c r="F22" s="14"/>
      <c r="G22" s="123">
        <v>45113</v>
      </c>
      <c r="H22" s="124">
        <v>45134</v>
      </c>
      <c r="I22" s="130"/>
      <c r="J22" s="21"/>
      <c r="K22" s="134"/>
      <c r="L22" s="24"/>
      <c r="M22" s="372">
        <v>45134</v>
      </c>
      <c r="N22" s="147">
        <f t="shared" si="33"/>
        <v>16</v>
      </c>
      <c r="O22" s="23" t="s">
        <v>0</v>
      </c>
      <c r="P22" s="23"/>
      <c r="Q22" s="23"/>
      <c r="R22" s="23"/>
      <c r="S22" s="23"/>
      <c r="T22" s="24"/>
      <c r="U22" s="25"/>
      <c r="V22" s="28">
        <v>0.25</v>
      </c>
      <c r="W22" s="299">
        <v>0.25</v>
      </c>
      <c r="X22" s="296"/>
      <c r="Y22" s="149">
        <f t="shared" si="17"/>
        <v>0.5</v>
      </c>
      <c r="Z22" s="148">
        <f t="shared" si="18"/>
        <v>7.5</v>
      </c>
      <c r="AA22" s="306"/>
      <c r="AB22" s="377">
        <f t="shared" si="41"/>
        <v>-30</v>
      </c>
      <c r="AC22" s="348"/>
      <c r="AD22" s="210" t="str">
        <f t="shared" si="19"/>
        <v/>
      </c>
      <c r="AE22" s="345">
        <f t="shared" si="34"/>
        <v>-22.5</v>
      </c>
      <c r="AF22" s="314"/>
      <c r="AG22" s="312"/>
      <c r="AH22" s="315"/>
      <c r="AI22" s="150">
        <f t="shared" si="20"/>
        <v>0</v>
      </c>
      <c r="AJ22" s="151">
        <f t="shared" si="21"/>
        <v>7.5</v>
      </c>
      <c r="AK22" s="152">
        <f t="shared" si="35"/>
        <v>7.5</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f t="shared" si="22"/>
        <v>16</v>
      </c>
      <c r="AX22" s="154" t="str">
        <f t="shared" si="23"/>
        <v/>
      </c>
      <c r="AY22" s="178">
        <f t="shared" si="24"/>
        <v>16</v>
      </c>
      <c r="AZ22" s="169" t="str">
        <f t="shared" si="25"/>
        <v/>
      </c>
      <c r="BA22" s="159">
        <f t="shared" si="26"/>
        <v>0.25</v>
      </c>
      <c r="BB22" s="160" t="str">
        <f t="shared" si="27"/>
        <v/>
      </c>
      <c r="BC22" s="171">
        <f t="shared" si="48"/>
        <v>0.25</v>
      </c>
      <c r="BD22" s="160" t="str">
        <f t="shared" si="28"/>
        <v/>
      </c>
      <c r="BE22" s="186">
        <f t="shared" si="29"/>
        <v>0.25</v>
      </c>
      <c r="BF22" s="160" t="str">
        <f t="shared" si="30"/>
        <v/>
      </c>
      <c r="BG22" s="171">
        <f t="shared" si="31"/>
        <v>0.25</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37.5" x14ac:dyDescent="0.3">
      <c r="A23" s="205"/>
      <c r="B23" s="206"/>
      <c r="C23" s="198">
        <v>12</v>
      </c>
      <c r="D23" s="615" t="s">
        <v>3474</v>
      </c>
      <c r="E23" s="15" t="s">
        <v>3486</v>
      </c>
      <c r="F23" s="14"/>
      <c r="G23" s="120">
        <v>45114</v>
      </c>
      <c r="H23" s="125">
        <v>45134</v>
      </c>
      <c r="I23" s="129"/>
      <c r="J23" s="67"/>
      <c r="K23" s="133"/>
      <c r="L23" s="108"/>
      <c r="M23" s="371">
        <v>45134</v>
      </c>
      <c r="N23" s="147">
        <f t="shared" si="33"/>
        <v>15</v>
      </c>
      <c r="O23" s="23"/>
      <c r="P23" s="23"/>
      <c r="Q23" s="23"/>
      <c r="R23" s="23" t="s">
        <v>0</v>
      </c>
      <c r="S23" s="23"/>
      <c r="T23" s="24"/>
      <c r="U23" s="25"/>
      <c r="V23" s="28">
        <v>0.25</v>
      </c>
      <c r="W23" s="299"/>
      <c r="X23" s="296"/>
      <c r="Y23" s="149">
        <f t="shared" si="17"/>
        <v>0.25</v>
      </c>
      <c r="Z23" s="148">
        <f t="shared" si="18"/>
        <v>2.5</v>
      </c>
      <c r="AA23" s="306"/>
      <c r="AB23" s="377">
        <f t="shared" si="41"/>
        <v>-30</v>
      </c>
      <c r="AC23" s="348"/>
      <c r="AD23" s="210" t="str">
        <f t="shared" si="19"/>
        <v/>
      </c>
      <c r="AE23" s="345">
        <f t="shared" si="34"/>
        <v>-27.5</v>
      </c>
      <c r="AF23" s="314"/>
      <c r="AG23" s="312"/>
      <c r="AH23" s="315"/>
      <c r="AI23" s="150">
        <f t="shared" si="20"/>
        <v>0</v>
      </c>
      <c r="AJ23" s="151">
        <f t="shared" si="21"/>
        <v>2.5</v>
      </c>
      <c r="AK23" s="152">
        <f t="shared" si="35"/>
        <v>2.5</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f t="shared" si="22"/>
        <v>15</v>
      </c>
      <c r="AX23" s="154" t="str">
        <f t="shared" si="23"/>
        <v/>
      </c>
      <c r="AY23" s="178">
        <f t="shared" si="24"/>
        <v>15</v>
      </c>
      <c r="AZ23" s="169" t="str">
        <f t="shared" si="25"/>
        <v/>
      </c>
      <c r="BA23" s="159">
        <f t="shared" si="26"/>
        <v>0.25</v>
      </c>
      <c r="BB23" s="160" t="str">
        <f t="shared" si="27"/>
        <v/>
      </c>
      <c r="BC23" s="171">
        <f t="shared" si="48"/>
        <v>0.25</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619" t="s">
        <v>3475</v>
      </c>
      <c r="E24" s="13" t="s">
        <v>3486</v>
      </c>
      <c r="F24" s="14"/>
      <c r="G24" s="120">
        <v>45114</v>
      </c>
      <c r="H24" s="122">
        <v>45134</v>
      </c>
      <c r="I24" s="129"/>
      <c r="J24" s="67"/>
      <c r="K24" s="133"/>
      <c r="L24" s="108"/>
      <c r="M24" s="371">
        <v>45134</v>
      </c>
      <c r="N24" s="147">
        <f t="shared" si="33"/>
        <v>15</v>
      </c>
      <c r="O24" s="23"/>
      <c r="P24" s="23"/>
      <c r="Q24" s="23"/>
      <c r="R24" s="23" t="s">
        <v>0</v>
      </c>
      <c r="S24" s="23"/>
      <c r="T24" s="24"/>
      <c r="U24" s="25"/>
      <c r="V24" s="28">
        <v>0.25</v>
      </c>
      <c r="W24" s="299"/>
      <c r="X24" s="296"/>
      <c r="Y24" s="149">
        <f t="shared" si="17"/>
        <v>0.25</v>
      </c>
      <c r="Z24" s="148">
        <f t="shared" si="18"/>
        <v>2.5</v>
      </c>
      <c r="AA24" s="306"/>
      <c r="AB24" s="377">
        <f t="shared" si="41"/>
        <v>-30</v>
      </c>
      <c r="AC24" s="348"/>
      <c r="AD24" s="210" t="str">
        <f t="shared" si="19"/>
        <v/>
      </c>
      <c r="AE24" s="345">
        <f t="shared" si="34"/>
        <v>-27.5</v>
      </c>
      <c r="AF24" s="314"/>
      <c r="AG24" s="312"/>
      <c r="AH24" s="315"/>
      <c r="AI24" s="150">
        <f t="shared" si="20"/>
        <v>0</v>
      </c>
      <c r="AJ24" s="151">
        <f t="shared" si="21"/>
        <v>2.5</v>
      </c>
      <c r="AK24" s="152">
        <f t="shared" si="35"/>
        <v>2.5</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f t="shared" si="22"/>
        <v>15</v>
      </c>
      <c r="AX24" s="154" t="str">
        <f t="shared" si="23"/>
        <v/>
      </c>
      <c r="AY24" s="178">
        <f t="shared" si="24"/>
        <v>15</v>
      </c>
      <c r="AZ24" s="169" t="str">
        <f t="shared" si="25"/>
        <v/>
      </c>
      <c r="BA24" s="159">
        <f t="shared" si="26"/>
        <v>0.25</v>
      </c>
      <c r="BB24" s="160" t="str">
        <f t="shared" si="27"/>
        <v/>
      </c>
      <c r="BC24" s="171">
        <f t="shared" si="48"/>
        <v>0.25</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619" t="s">
        <v>3476</v>
      </c>
      <c r="E25" s="13" t="s">
        <v>3486</v>
      </c>
      <c r="F25" s="14"/>
      <c r="G25" s="123">
        <v>45114</v>
      </c>
      <c r="H25" s="124">
        <v>45134</v>
      </c>
      <c r="I25" s="130"/>
      <c r="J25" s="21"/>
      <c r="K25" s="134"/>
      <c r="L25" s="24"/>
      <c r="M25" s="372">
        <v>45134</v>
      </c>
      <c r="N25" s="147">
        <f t="shared" si="33"/>
        <v>15</v>
      </c>
      <c r="O25" s="23" t="s">
        <v>0</v>
      </c>
      <c r="P25" s="23"/>
      <c r="Q25" s="23"/>
      <c r="R25" s="23"/>
      <c r="S25" s="23"/>
      <c r="T25" s="24"/>
      <c r="U25" s="25"/>
      <c r="V25" s="28">
        <v>0.25</v>
      </c>
      <c r="W25" s="299">
        <v>0.25</v>
      </c>
      <c r="X25" s="296"/>
      <c r="Y25" s="149">
        <f t="shared" si="17"/>
        <v>0.5</v>
      </c>
      <c r="Z25" s="148">
        <f t="shared" si="18"/>
        <v>7.5</v>
      </c>
      <c r="AA25" s="306"/>
      <c r="AB25" s="377">
        <f t="shared" si="41"/>
        <v>-30</v>
      </c>
      <c r="AC25" s="348"/>
      <c r="AD25" s="210" t="str">
        <f t="shared" si="19"/>
        <v/>
      </c>
      <c r="AE25" s="345">
        <f t="shared" si="34"/>
        <v>-22.5</v>
      </c>
      <c r="AF25" s="314"/>
      <c r="AG25" s="312"/>
      <c r="AH25" s="315"/>
      <c r="AI25" s="150">
        <f t="shared" si="20"/>
        <v>0</v>
      </c>
      <c r="AJ25" s="151">
        <f t="shared" si="21"/>
        <v>7.5</v>
      </c>
      <c r="AK25" s="152">
        <f t="shared" si="35"/>
        <v>7.5</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f t="shared" si="22"/>
        <v>15</v>
      </c>
      <c r="AX25" s="154" t="str">
        <f t="shared" si="23"/>
        <v/>
      </c>
      <c r="AY25" s="178">
        <f t="shared" si="24"/>
        <v>15</v>
      </c>
      <c r="AZ25" s="169" t="str">
        <f t="shared" si="25"/>
        <v/>
      </c>
      <c r="BA25" s="159">
        <f t="shared" si="26"/>
        <v>0.25</v>
      </c>
      <c r="BB25" s="160" t="str">
        <f t="shared" si="27"/>
        <v/>
      </c>
      <c r="BC25" s="171">
        <f t="shared" si="48"/>
        <v>0.25</v>
      </c>
      <c r="BD25" s="160" t="str">
        <f t="shared" si="28"/>
        <v/>
      </c>
      <c r="BE25" s="186">
        <f t="shared" si="29"/>
        <v>0.25</v>
      </c>
      <c r="BF25" s="160" t="str">
        <f t="shared" si="30"/>
        <v/>
      </c>
      <c r="BG25" s="171">
        <f t="shared" si="31"/>
        <v>0.25</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37.5" x14ac:dyDescent="0.3">
      <c r="A26" s="205"/>
      <c r="B26" s="206"/>
      <c r="C26" s="198">
        <v>15</v>
      </c>
      <c r="D26" s="616" t="s">
        <v>3474</v>
      </c>
      <c r="E26" s="13" t="s">
        <v>3528</v>
      </c>
      <c r="F26" s="14"/>
      <c r="G26" s="123">
        <v>45114</v>
      </c>
      <c r="H26" s="124">
        <v>45140</v>
      </c>
      <c r="I26" s="130"/>
      <c r="J26" s="21"/>
      <c r="K26" s="134"/>
      <c r="L26" s="24"/>
      <c r="M26" s="372">
        <v>45140</v>
      </c>
      <c r="N26" s="147">
        <f t="shared" si="33"/>
        <v>19</v>
      </c>
      <c r="O26" s="23"/>
      <c r="P26" s="23"/>
      <c r="Q26" s="23"/>
      <c r="R26" s="23" t="s">
        <v>0</v>
      </c>
      <c r="S26" s="23"/>
      <c r="T26" s="24"/>
      <c r="U26" s="25"/>
      <c r="V26" s="28">
        <v>0.25</v>
      </c>
      <c r="W26" s="299"/>
      <c r="X26" s="296"/>
      <c r="Y26" s="149">
        <f t="shared" si="17"/>
        <v>0.25</v>
      </c>
      <c r="Z26" s="148">
        <f t="shared" si="18"/>
        <v>2.5</v>
      </c>
      <c r="AA26" s="306"/>
      <c r="AB26" s="377">
        <f t="shared" si="41"/>
        <v>-30</v>
      </c>
      <c r="AC26" s="348"/>
      <c r="AD26" s="210" t="str">
        <f t="shared" si="19"/>
        <v/>
      </c>
      <c r="AE26" s="345">
        <f t="shared" si="34"/>
        <v>-27.5</v>
      </c>
      <c r="AF26" s="314"/>
      <c r="AG26" s="312"/>
      <c r="AH26" s="315"/>
      <c r="AI26" s="150">
        <f t="shared" si="20"/>
        <v>0</v>
      </c>
      <c r="AJ26" s="151">
        <f t="shared" si="21"/>
        <v>2.5</v>
      </c>
      <c r="AK26" s="152">
        <f t="shared" si="35"/>
        <v>2.5</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f t="shared" si="22"/>
        <v>19</v>
      </c>
      <c r="AX26" s="154" t="str">
        <f t="shared" si="23"/>
        <v/>
      </c>
      <c r="AY26" s="178">
        <f t="shared" si="24"/>
        <v>19</v>
      </c>
      <c r="AZ26" s="169" t="str">
        <f t="shared" si="25"/>
        <v/>
      </c>
      <c r="BA26" s="159">
        <f t="shared" si="26"/>
        <v>0.25</v>
      </c>
      <c r="BB26" s="160" t="str">
        <f t="shared" si="27"/>
        <v/>
      </c>
      <c r="BC26" s="171">
        <f t="shared" si="48"/>
        <v>0.25</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620" t="s">
        <v>3475</v>
      </c>
      <c r="E27" s="15" t="s">
        <v>3528</v>
      </c>
      <c r="F27" s="14"/>
      <c r="G27" s="120">
        <v>45114</v>
      </c>
      <c r="H27" s="125">
        <v>45140</v>
      </c>
      <c r="I27" s="129"/>
      <c r="J27" s="67"/>
      <c r="K27" s="133"/>
      <c r="L27" s="108"/>
      <c r="M27" s="371">
        <v>45140</v>
      </c>
      <c r="N27" s="147">
        <f t="shared" si="33"/>
        <v>19</v>
      </c>
      <c r="O27" s="23"/>
      <c r="P27" s="23"/>
      <c r="Q27" s="23"/>
      <c r="R27" s="23" t="s">
        <v>0</v>
      </c>
      <c r="S27" s="23"/>
      <c r="T27" s="24"/>
      <c r="U27" s="25"/>
      <c r="V27" s="28">
        <v>0.25</v>
      </c>
      <c r="W27" s="299"/>
      <c r="X27" s="296"/>
      <c r="Y27" s="149">
        <f t="shared" si="17"/>
        <v>0.25</v>
      </c>
      <c r="Z27" s="148">
        <f t="shared" si="18"/>
        <v>2.5</v>
      </c>
      <c r="AA27" s="306"/>
      <c r="AB27" s="377">
        <f t="shared" si="41"/>
        <v>-30</v>
      </c>
      <c r="AC27" s="348"/>
      <c r="AD27" s="210" t="str">
        <f t="shared" si="19"/>
        <v/>
      </c>
      <c r="AE27" s="345">
        <f t="shared" si="34"/>
        <v>-27.5</v>
      </c>
      <c r="AF27" s="316"/>
      <c r="AG27" s="317"/>
      <c r="AH27" s="315"/>
      <c r="AI27" s="150">
        <f t="shared" si="20"/>
        <v>0</v>
      </c>
      <c r="AJ27" s="151">
        <f t="shared" si="21"/>
        <v>2.5</v>
      </c>
      <c r="AK27" s="152">
        <f t="shared" si="35"/>
        <v>2.5</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f t="shared" si="22"/>
        <v>19</v>
      </c>
      <c r="AX27" s="154" t="str">
        <f t="shared" si="23"/>
        <v/>
      </c>
      <c r="AY27" s="178">
        <f t="shared" si="24"/>
        <v>19</v>
      </c>
      <c r="AZ27" s="169" t="str">
        <f t="shared" si="25"/>
        <v/>
      </c>
      <c r="BA27" s="159">
        <f t="shared" si="26"/>
        <v>0.25</v>
      </c>
      <c r="BB27" s="160" t="str">
        <f t="shared" si="27"/>
        <v/>
      </c>
      <c r="BC27" s="171">
        <f t="shared" si="48"/>
        <v>0.25</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620" t="s">
        <v>3476</v>
      </c>
      <c r="E28" s="13" t="s">
        <v>3528</v>
      </c>
      <c r="F28" s="14"/>
      <c r="G28" s="120">
        <v>45114</v>
      </c>
      <c r="H28" s="122">
        <v>45140</v>
      </c>
      <c r="I28" s="129"/>
      <c r="J28" s="67"/>
      <c r="K28" s="133"/>
      <c r="L28" s="108"/>
      <c r="M28" s="371">
        <v>45140</v>
      </c>
      <c r="N28" s="147">
        <f t="shared" si="33"/>
        <v>19</v>
      </c>
      <c r="O28" s="23"/>
      <c r="P28" s="23"/>
      <c r="Q28" s="23"/>
      <c r="R28" s="23" t="s">
        <v>0</v>
      </c>
      <c r="S28" s="23"/>
      <c r="T28" s="24"/>
      <c r="U28" s="25"/>
      <c r="V28" s="28">
        <v>0.25</v>
      </c>
      <c r="W28" s="299"/>
      <c r="X28" s="296"/>
      <c r="Y28" s="149">
        <f t="shared" si="17"/>
        <v>0.25</v>
      </c>
      <c r="Z28" s="148">
        <f t="shared" si="18"/>
        <v>2.5</v>
      </c>
      <c r="AA28" s="306"/>
      <c r="AB28" s="377">
        <f t="shared" si="41"/>
        <v>-30</v>
      </c>
      <c r="AC28" s="348"/>
      <c r="AD28" s="210" t="str">
        <f t="shared" si="19"/>
        <v/>
      </c>
      <c r="AE28" s="345">
        <f t="shared" si="34"/>
        <v>-27.5</v>
      </c>
      <c r="AF28" s="316"/>
      <c r="AG28" s="317"/>
      <c r="AH28" s="315"/>
      <c r="AI28" s="150">
        <f t="shared" si="20"/>
        <v>0</v>
      </c>
      <c r="AJ28" s="151">
        <f t="shared" si="21"/>
        <v>2.5</v>
      </c>
      <c r="AK28" s="152">
        <f t="shared" si="35"/>
        <v>2.5</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f t="shared" si="22"/>
        <v>19</v>
      </c>
      <c r="AX28" s="154" t="str">
        <f t="shared" si="23"/>
        <v/>
      </c>
      <c r="AY28" s="178">
        <f t="shared" si="24"/>
        <v>19</v>
      </c>
      <c r="AZ28" s="169" t="str">
        <f t="shared" si="25"/>
        <v/>
      </c>
      <c r="BA28" s="159">
        <f t="shared" si="26"/>
        <v>0.25</v>
      </c>
      <c r="BB28" s="160" t="str">
        <f t="shared" si="27"/>
        <v/>
      </c>
      <c r="BC28" s="171">
        <f t="shared" si="48"/>
        <v>0.25</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37.5" x14ac:dyDescent="0.3">
      <c r="A29" s="205"/>
      <c r="B29" s="206"/>
      <c r="C29" s="198">
        <v>18</v>
      </c>
      <c r="D29" s="617" t="s">
        <v>3474</v>
      </c>
      <c r="E29" s="13" t="s">
        <v>3505</v>
      </c>
      <c r="F29" s="14"/>
      <c r="G29" s="123">
        <v>45114</v>
      </c>
      <c r="H29" s="124">
        <v>45134</v>
      </c>
      <c r="I29" s="130"/>
      <c r="J29" s="21"/>
      <c r="K29" s="134"/>
      <c r="L29" s="24"/>
      <c r="M29" s="372">
        <v>45134</v>
      </c>
      <c r="N29" s="147">
        <f t="shared" si="33"/>
        <v>15</v>
      </c>
      <c r="O29" s="23"/>
      <c r="P29" s="23"/>
      <c r="Q29" s="23"/>
      <c r="R29" s="23" t="s">
        <v>0</v>
      </c>
      <c r="S29" s="23"/>
      <c r="T29" s="24"/>
      <c r="U29" s="25"/>
      <c r="V29" s="28">
        <v>0.25</v>
      </c>
      <c r="W29" s="299"/>
      <c r="X29" s="296"/>
      <c r="Y29" s="149">
        <f t="shared" si="17"/>
        <v>0.25</v>
      </c>
      <c r="Z29" s="148">
        <f t="shared" si="18"/>
        <v>2.5</v>
      </c>
      <c r="AA29" s="306"/>
      <c r="AB29" s="377">
        <f t="shared" si="41"/>
        <v>-30</v>
      </c>
      <c r="AC29" s="348"/>
      <c r="AD29" s="210" t="str">
        <f t="shared" si="19"/>
        <v/>
      </c>
      <c r="AE29" s="345">
        <f t="shared" si="34"/>
        <v>-27.5</v>
      </c>
      <c r="AF29" s="316"/>
      <c r="AG29" s="317"/>
      <c r="AH29" s="315"/>
      <c r="AI29" s="150">
        <f t="shared" si="20"/>
        <v>0</v>
      </c>
      <c r="AJ29" s="151">
        <f t="shared" si="21"/>
        <v>2.5</v>
      </c>
      <c r="AK29" s="152">
        <f t="shared" si="35"/>
        <v>2.5</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f t="shared" si="22"/>
        <v>15</v>
      </c>
      <c r="AX29" s="154" t="str">
        <f t="shared" si="23"/>
        <v/>
      </c>
      <c r="AY29" s="178">
        <f t="shared" si="24"/>
        <v>15</v>
      </c>
      <c r="AZ29" s="169" t="str">
        <f t="shared" si="25"/>
        <v/>
      </c>
      <c r="BA29" s="159">
        <f t="shared" si="26"/>
        <v>0.25</v>
      </c>
      <c r="BB29" s="160" t="str">
        <f t="shared" si="27"/>
        <v/>
      </c>
      <c r="BC29" s="171">
        <f t="shared" si="48"/>
        <v>0.25</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621" t="s">
        <v>3475</v>
      </c>
      <c r="E30" s="13" t="s">
        <v>3505</v>
      </c>
      <c r="F30" s="14"/>
      <c r="G30" s="123">
        <v>45114</v>
      </c>
      <c r="H30" s="124">
        <v>45134</v>
      </c>
      <c r="I30" s="130"/>
      <c r="J30" s="21"/>
      <c r="K30" s="134"/>
      <c r="L30" s="24"/>
      <c r="M30" s="372">
        <v>45134</v>
      </c>
      <c r="N30" s="147">
        <f t="shared" si="33"/>
        <v>15</v>
      </c>
      <c r="O30" s="23"/>
      <c r="P30" s="23"/>
      <c r="Q30" s="23"/>
      <c r="R30" s="23" t="s">
        <v>0</v>
      </c>
      <c r="S30" s="23"/>
      <c r="T30" s="24"/>
      <c r="U30" s="25"/>
      <c r="V30" s="28">
        <v>0.25</v>
      </c>
      <c r="W30" s="299"/>
      <c r="X30" s="296"/>
      <c r="Y30" s="149">
        <f t="shared" si="17"/>
        <v>0.25</v>
      </c>
      <c r="Z30" s="148">
        <f t="shared" si="18"/>
        <v>2.5</v>
      </c>
      <c r="AA30" s="306"/>
      <c r="AB30" s="377">
        <f t="shared" si="41"/>
        <v>-30</v>
      </c>
      <c r="AC30" s="348"/>
      <c r="AD30" s="210" t="str">
        <f t="shared" si="19"/>
        <v/>
      </c>
      <c r="AE30" s="345">
        <f t="shared" si="34"/>
        <v>-27.5</v>
      </c>
      <c r="AF30" s="316"/>
      <c r="AG30" s="317"/>
      <c r="AH30" s="315"/>
      <c r="AI30" s="150">
        <f t="shared" si="20"/>
        <v>0</v>
      </c>
      <c r="AJ30" s="151">
        <f t="shared" si="21"/>
        <v>2.5</v>
      </c>
      <c r="AK30" s="152">
        <f t="shared" si="35"/>
        <v>2.5</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f t="shared" si="22"/>
        <v>15</v>
      </c>
      <c r="AX30" s="154" t="str">
        <f t="shared" si="23"/>
        <v/>
      </c>
      <c r="AY30" s="178">
        <f t="shared" si="24"/>
        <v>15</v>
      </c>
      <c r="AZ30" s="169" t="str">
        <f t="shared" si="25"/>
        <v/>
      </c>
      <c r="BA30" s="159">
        <f t="shared" si="26"/>
        <v>0.25</v>
      </c>
      <c r="BB30" s="160" t="str">
        <f t="shared" si="27"/>
        <v/>
      </c>
      <c r="BC30" s="171">
        <f t="shared" si="48"/>
        <v>0.25</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621" t="s">
        <v>3476</v>
      </c>
      <c r="E31" s="15" t="s">
        <v>3505</v>
      </c>
      <c r="F31" s="14"/>
      <c r="G31" s="120">
        <v>45114</v>
      </c>
      <c r="H31" s="122">
        <v>45134</v>
      </c>
      <c r="I31" s="129"/>
      <c r="J31" s="67"/>
      <c r="K31" s="133"/>
      <c r="L31" s="108"/>
      <c r="M31" s="371">
        <v>45134</v>
      </c>
      <c r="N31" s="147">
        <f t="shared" si="33"/>
        <v>15</v>
      </c>
      <c r="O31" s="23"/>
      <c r="P31" s="23"/>
      <c r="Q31" s="23"/>
      <c r="R31" s="23" t="s">
        <v>0</v>
      </c>
      <c r="S31" s="23"/>
      <c r="T31" s="24"/>
      <c r="U31" s="25"/>
      <c r="V31" s="28">
        <v>0.25</v>
      </c>
      <c r="W31" s="299"/>
      <c r="X31" s="296"/>
      <c r="Y31" s="149">
        <f t="shared" si="17"/>
        <v>0.25</v>
      </c>
      <c r="Z31" s="148">
        <f t="shared" si="18"/>
        <v>2.5</v>
      </c>
      <c r="AA31" s="306"/>
      <c r="AB31" s="377">
        <f t="shared" si="41"/>
        <v>-30</v>
      </c>
      <c r="AC31" s="348"/>
      <c r="AD31" s="210" t="str">
        <f t="shared" si="19"/>
        <v/>
      </c>
      <c r="AE31" s="345">
        <f t="shared" si="34"/>
        <v>-27.5</v>
      </c>
      <c r="AF31" s="318"/>
      <c r="AG31" s="317"/>
      <c r="AH31" s="315"/>
      <c r="AI31" s="150">
        <f t="shared" si="20"/>
        <v>0</v>
      </c>
      <c r="AJ31" s="151">
        <f t="shared" si="21"/>
        <v>2.5</v>
      </c>
      <c r="AK31" s="152">
        <f t="shared" si="35"/>
        <v>2.5</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f t="shared" si="22"/>
        <v>15</v>
      </c>
      <c r="AX31" s="154" t="str">
        <f t="shared" si="23"/>
        <v/>
      </c>
      <c r="AY31" s="178">
        <f t="shared" si="24"/>
        <v>15</v>
      </c>
      <c r="AZ31" s="169" t="str">
        <f t="shared" si="25"/>
        <v/>
      </c>
      <c r="BA31" s="159">
        <f t="shared" si="26"/>
        <v>0.25</v>
      </c>
      <c r="BB31" s="160" t="str">
        <f t="shared" si="27"/>
        <v/>
      </c>
      <c r="BC31" s="171">
        <f t="shared" si="48"/>
        <v>0.25</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37.5" x14ac:dyDescent="0.3">
      <c r="A32" s="205"/>
      <c r="B32" s="206"/>
      <c r="C32" s="197">
        <v>21</v>
      </c>
      <c r="D32" s="618" t="s">
        <v>3477</v>
      </c>
      <c r="E32" s="13" t="s">
        <v>3486</v>
      </c>
      <c r="F32" s="14"/>
      <c r="G32" s="123">
        <v>45117</v>
      </c>
      <c r="H32" s="124">
        <v>45134</v>
      </c>
      <c r="I32" s="130"/>
      <c r="J32" s="21"/>
      <c r="K32" s="134"/>
      <c r="L32" s="24"/>
      <c r="M32" s="372">
        <v>45134</v>
      </c>
      <c r="N32" s="147">
        <f t="shared" si="33"/>
        <v>14</v>
      </c>
      <c r="O32" s="23"/>
      <c r="P32" s="23"/>
      <c r="Q32" s="23"/>
      <c r="R32" s="23" t="s">
        <v>0</v>
      </c>
      <c r="S32" s="23"/>
      <c r="T32" s="24"/>
      <c r="U32" s="25"/>
      <c r="V32" s="28">
        <v>0.25</v>
      </c>
      <c r="W32" s="299"/>
      <c r="X32" s="296"/>
      <c r="Y32" s="149">
        <f t="shared" si="17"/>
        <v>0.25</v>
      </c>
      <c r="Z32" s="148">
        <f t="shared" si="18"/>
        <v>2.5</v>
      </c>
      <c r="AA32" s="306"/>
      <c r="AB32" s="377">
        <f t="shared" si="41"/>
        <v>-30</v>
      </c>
      <c r="AC32" s="348"/>
      <c r="AD32" s="210" t="str">
        <f t="shared" si="19"/>
        <v/>
      </c>
      <c r="AE32" s="345">
        <f t="shared" si="34"/>
        <v>-27.5</v>
      </c>
      <c r="AF32" s="318"/>
      <c r="AG32" s="317"/>
      <c r="AH32" s="315"/>
      <c r="AI32" s="150">
        <f t="shared" si="20"/>
        <v>0</v>
      </c>
      <c r="AJ32" s="151">
        <f t="shared" si="21"/>
        <v>2.5</v>
      </c>
      <c r="AK32" s="152">
        <f t="shared" si="35"/>
        <v>2.5</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f t="shared" si="22"/>
        <v>14</v>
      </c>
      <c r="AX32" s="154" t="str">
        <f t="shared" si="23"/>
        <v/>
      </c>
      <c r="AY32" s="178">
        <f t="shared" si="24"/>
        <v>14</v>
      </c>
      <c r="AZ32" s="169" t="str">
        <f t="shared" si="25"/>
        <v/>
      </c>
      <c r="BA32" s="159">
        <f t="shared" si="26"/>
        <v>0.25</v>
      </c>
      <c r="BB32" s="160" t="str">
        <f t="shared" si="27"/>
        <v/>
      </c>
      <c r="BC32" s="171">
        <f t="shared" si="48"/>
        <v>0.25</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37.5" x14ac:dyDescent="0.3">
      <c r="A33" s="205"/>
      <c r="B33" s="206"/>
      <c r="C33" s="198">
        <v>22</v>
      </c>
      <c r="D33" s="622" t="s">
        <v>3477</v>
      </c>
      <c r="E33" s="13" t="s">
        <v>3528</v>
      </c>
      <c r="F33" s="14"/>
      <c r="G33" s="123">
        <v>45117</v>
      </c>
      <c r="H33" s="124">
        <v>45140</v>
      </c>
      <c r="I33" s="130"/>
      <c r="J33" s="21"/>
      <c r="K33" s="134"/>
      <c r="L33" s="24"/>
      <c r="M33" s="372">
        <v>45140</v>
      </c>
      <c r="N33" s="147">
        <f t="shared" si="33"/>
        <v>18</v>
      </c>
      <c r="O33" s="23"/>
      <c r="P33" s="23"/>
      <c r="Q33" s="23"/>
      <c r="R33" s="23" t="s">
        <v>0</v>
      </c>
      <c r="S33" s="23"/>
      <c r="T33" s="24"/>
      <c r="U33" s="25"/>
      <c r="V33" s="28">
        <v>0.25</v>
      </c>
      <c r="W33" s="299"/>
      <c r="X33" s="296"/>
      <c r="Y33" s="149">
        <f t="shared" si="17"/>
        <v>0.25</v>
      </c>
      <c r="Z33" s="148">
        <f t="shared" si="18"/>
        <v>2.5</v>
      </c>
      <c r="AA33" s="306"/>
      <c r="AB33" s="377">
        <f t="shared" si="41"/>
        <v>-30</v>
      </c>
      <c r="AC33" s="348"/>
      <c r="AD33" s="210" t="str">
        <f t="shared" si="19"/>
        <v/>
      </c>
      <c r="AE33" s="345">
        <f t="shared" si="34"/>
        <v>-27.5</v>
      </c>
      <c r="AF33" s="318"/>
      <c r="AG33" s="317"/>
      <c r="AH33" s="315"/>
      <c r="AI33" s="150">
        <f t="shared" si="20"/>
        <v>0</v>
      </c>
      <c r="AJ33" s="151">
        <f t="shared" si="21"/>
        <v>2.5</v>
      </c>
      <c r="AK33" s="152">
        <f t="shared" si="35"/>
        <v>2.5</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f t="shared" si="22"/>
        <v>18</v>
      </c>
      <c r="AX33" s="154" t="str">
        <f t="shared" si="23"/>
        <v/>
      </c>
      <c r="AY33" s="178">
        <f t="shared" si="24"/>
        <v>18</v>
      </c>
      <c r="AZ33" s="169" t="str">
        <f t="shared" si="25"/>
        <v/>
      </c>
      <c r="BA33" s="159">
        <f t="shared" si="26"/>
        <v>0.25</v>
      </c>
      <c r="BB33" s="160" t="str">
        <f t="shared" si="27"/>
        <v/>
      </c>
      <c r="BC33" s="171">
        <f t="shared" si="48"/>
        <v>0.25</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37.5" x14ac:dyDescent="0.3">
      <c r="A34" s="205"/>
      <c r="B34" s="206"/>
      <c r="C34" s="198">
        <v>23</v>
      </c>
      <c r="D34" s="623" t="s">
        <v>3477</v>
      </c>
      <c r="E34" s="13" t="s">
        <v>3505</v>
      </c>
      <c r="F34" s="14"/>
      <c r="G34" s="120">
        <v>45117</v>
      </c>
      <c r="H34" s="125">
        <v>45134</v>
      </c>
      <c r="I34" s="129"/>
      <c r="J34" s="67"/>
      <c r="K34" s="133"/>
      <c r="L34" s="108"/>
      <c r="M34" s="371">
        <v>45134</v>
      </c>
      <c r="N34" s="147">
        <f t="shared" si="33"/>
        <v>14</v>
      </c>
      <c r="O34" s="23"/>
      <c r="P34" s="23"/>
      <c r="Q34" s="23"/>
      <c r="R34" s="23" t="s">
        <v>0</v>
      </c>
      <c r="S34" s="23"/>
      <c r="T34" s="24"/>
      <c r="U34" s="25"/>
      <c r="V34" s="28">
        <v>0.25</v>
      </c>
      <c r="W34" s="299"/>
      <c r="X34" s="296"/>
      <c r="Y34" s="149">
        <f t="shared" si="17"/>
        <v>0.25</v>
      </c>
      <c r="Z34" s="148">
        <f t="shared" si="18"/>
        <v>2.5</v>
      </c>
      <c r="AA34" s="306"/>
      <c r="AB34" s="377">
        <f t="shared" si="41"/>
        <v>-30</v>
      </c>
      <c r="AC34" s="348"/>
      <c r="AD34" s="210" t="str">
        <f t="shared" si="19"/>
        <v/>
      </c>
      <c r="AE34" s="345">
        <f t="shared" si="34"/>
        <v>-27.5</v>
      </c>
      <c r="AF34" s="318"/>
      <c r="AG34" s="317"/>
      <c r="AH34" s="315"/>
      <c r="AI34" s="150">
        <f t="shared" si="20"/>
        <v>0</v>
      </c>
      <c r="AJ34" s="151">
        <f t="shared" si="21"/>
        <v>2.5</v>
      </c>
      <c r="AK34" s="152">
        <f t="shared" si="35"/>
        <v>2.5</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f t="shared" si="22"/>
        <v>14</v>
      </c>
      <c r="AX34" s="154" t="str">
        <f t="shared" si="23"/>
        <v/>
      </c>
      <c r="AY34" s="178">
        <f t="shared" si="24"/>
        <v>14</v>
      </c>
      <c r="AZ34" s="169" t="str">
        <f t="shared" si="25"/>
        <v/>
      </c>
      <c r="BA34" s="159">
        <f t="shared" si="26"/>
        <v>0.25</v>
      </c>
      <c r="BB34" s="160" t="str">
        <f t="shared" si="27"/>
        <v/>
      </c>
      <c r="BC34" s="171">
        <f t="shared" si="48"/>
        <v>0.25</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56.25" x14ac:dyDescent="0.3">
      <c r="A35" s="205"/>
      <c r="B35" s="206"/>
      <c r="C35" s="197">
        <v>24</v>
      </c>
      <c r="D35" s="615" t="s">
        <v>3478</v>
      </c>
      <c r="E35" s="15" t="s">
        <v>3486</v>
      </c>
      <c r="F35" s="14"/>
      <c r="G35" s="120">
        <v>45117</v>
      </c>
      <c r="H35" s="122">
        <v>45140</v>
      </c>
      <c r="I35" s="129"/>
      <c r="J35" s="67"/>
      <c r="K35" s="133"/>
      <c r="L35" s="108"/>
      <c r="M35" s="371">
        <v>45140</v>
      </c>
      <c r="N35" s="147">
        <f t="shared" si="33"/>
        <v>18</v>
      </c>
      <c r="O35" s="23"/>
      <c r="P35" s="23"/>
      <c r="Q35" s="23"/>
      <c r="R35" s="23" t="s">
        <v>0</v>
      </c>
      <c r="S35" s="23"/>
      <c r="T35" s="24"/>
      <c r="U35" s="25"/>
      <c r="V35" s="28">
        <v>0.25</v>
      </c>
      <c r="W35" s="299"/>
      <c r="X35" s="296"/>
      <c r="Y35" s="149">
        <f t="shared" si="17"/>
        <v>0.25</v>
      </c>
      <c r="Z35" s="148">
        <f t="shared" si="18"/>
        <v>2.5</v>
      </c>
      <c r="AA35" s="306"/>
      <c r="AB35" s="377">
        <f t="shared" si="41"/>
        <v>-30</v>
      </c>
      <c r="AC35" s="348"/>
      <c r="AD35" s="210" t="str">
        <f t="shared" si="19"/>
        <v/>
      </c>
      <c r="AE35" s="345">
        <f t="shared" si="34"/>
        <v>-27.5</v>
      </c>
      <c r="AF35" s="318"/>
      <c r="AG35" s="317"/>
      <c r="AH35" s="315"/>
      <c r="AI35" s="150">
        <f t="shared" si="20"/>
        <v>0</v>
      </c>
      <c r="AJ35" s="151">
        <f t="shared" si="21"/>
        <v>2.5</v>
      </c>
      <c r="AK35" s="152">
        <f t="shared" si="35"/>
        <v>2.5</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f t="shared" si="22"/>
        <v>18</v>
      </c>
      <c r="AX35" s="154" t="str">
        <f t="shared" si="23"/>
        <v/>
      </c>
      <c r="AY35" s="178">
        <f t="shared" si="24"/>
        <v>18</v>
      </c>
      <c r="AZ35" s="169" t="str">
        <f t="shared" si="25"/>
        <v/>
      </c>
      <c r="BA35" s="159">
        <f t="shared" si="26"/>
        <v>0.25</v>
      </c>
      <c r="BB35" s="160" t="str">
        <f t="shared" si="27"/>
        <v/>
      </c>
      <c r="BC35" s="171">
        <f t="shared" si="48"/>
        <v>0.25</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56.25" x14ac:dyDescent="0.3">
      <c r="A36" s="205"/>
      <c r="B36" s="206"/>
      <c r="C36" s="198">
        <v>25</v>
      </c>
      <c r="D36" s="618" t="s">
        <v>3479</v>
      </c>
      <c r="E36" s="13" t="s">
        <v>3486</v>
      </c>
      <c r="F36" s="14"/>
      <c r="G36" s="120">
        <v>45117</v>
      </c>
      <c r="H36" s="122">
        <v>45140</v>
      </c>
      <c r="I36" s="130"/>
      <c r="J36" s="21"/>
      <c r="K36" s="134"/>
      <c r="L36" s="24"/>
      <c r="M36" s="371">
        <v>45140</v>
      </c>
      <c r="N36" s="147">
        <f t="shared" si="33"/>
        <v>18</v>
      </c>
      <c r="O36" s="23" t="s">
        <v>0</v>
      </c>
      <c r="P36" s="23"/>
      <c r="Q36" s="23"/>
      <c r="R36" s="23"/>
      <c r="S36" s="23"/>
      <c r="T36" s="24"/>
      <c r="U36" s="25"/>
      <c r="V36" s="28">
        <v>0.25</v>
      </c>
      <c r="W36" s="299">
        <v>0.25</v>
      </c>
      <c r="X36" s="296"/>
      <c r="Y36" s="149">
        <f t="shared" si="17"/>
        <v>0.5</v>
      </c>
      <c r="Z36" s="148">
        <f t="shared" si="18"/>
        <v>7.5</v>
      </c>
      <c r="AA36" s="306"/>
      <c r="AB36" s="377">
        <f t="shared" si="41"/>
        <v>-30</v>
      </c>
      <c r="AC36" s="348"/>
      <c r="AD36" s="210" t="str">
        <f t="shared" si="19"/>
        <v/>
      </c>
      <c r="AE36" s="345">
        <f t="shared" si="34"/>
        <v>-22.5</v>
      </c>
      <c r="AF36" s="318"/>
      <c r="AG36" s="317"/>
      <c r="AH36" s="315"/>
      <c r="AI36" s="150">
        <f t="shared" si="20"/>
        <v>0</v>
      </c>
      <c r="AJ36" s="151">
        <f t="shared" si="21"/>
        <v>7.5</v>
      </c>
      <c r="AK36" s="152">
        <f t="shared" si="35"/>
        <v>7.5</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f t="shared" si="22"/>
        <v>18</v>
      </c>
      <c r="AX36" s="154" t="str">
        <f t="shared" si="23"/>
        <v/>
      </c>
      <c r="AY36" s="178">
        <f t="shared" si="24"/>
        <v>18</v>
      </c>
      <c r="AZ36" s="169" t="str">
        <f t="shared" si="25"/>
        <v/>
      </c>
      <c r="BA36" s="159">
        <f t="shared" si="26"/>
        <v>0.25</v>
      </c>
      <c r="BB36" s="160" t="str">
        <f t="shared" si="27"/>
        <v/>
      </c>
      <c r="BC36" s="171">
        <f t="shared" si="48"/>
        <v>0.25</v>
      </c>
      <c r="BD36" s="160" t="str">
        <f t="shared" si="28"/>
        <v/>
      </c>
      <c r="BE36" s="186">
        <f t="shared" si="29"/>
        <v>0.25</v>
      </c>
      <c r="BF36" s="160" t="str">
        <f t="shared" si="30"/>
        <v/>
      </c>
      <c r="BG36" s="171">
        <f t="shared" si="31"/>
        <v>0.25</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618" t="s">
        <v>3480</v>
      </c>
      <c r="E37" s="13" t="s">
        <v>3486</v>
      </c>
      <c r="F37" s="14"/>
      <c r="G37" s="120">
        <v>45117</v>
      </c>
      <c r="H37" s="122">
        <v>45140</v>
      </c>
      <c r="I37" s="130"/>
      <c r="J37" s="21"/>
      <c r="K37" s="134"/>
      <c r="L37" s="24"/>
      <c r="M37" s="371">
        <v>45140</v>
      </c>
      <c r="N37" s="147">
        <f t="shared" si="33"/>
        <v>18</v>
      </c>
      <c r="O37" s="23"/>
      <c r="P37" s="23"/>
      <c r="Q37" s="23"/>
      <c r="R37" s="23" t="s">
        <v>0</v>
      </c>
      <c r="S37" s="23"/>
      <c r="T37" s="24"/>
      <c r="U37" s="25"/>
      <c r="V37" s="28">
        <v>0.25</v>
      </c>
      <c r="W37" s="299"/>
      <c r="X37" s="296"/>
      <c r="Y37" s="149">
        <f t="shared" si="17"/>
        <v>0.25</v>
      </c>
      <c r="Z37" s="148">
        <f t="shared" si="18"/>
        <v>2.5</v>
      </c>
      <c r="AA37" s="306"/>
      <c r="AB37" s="377">
        <f t="shared" si="41"/>
        <v>-30</v>
      </c>
      <c r="AC37" s="348"/>
      <c r="AD37" s="210" t="str">
        <f t="shared" si="19"/>
        <v/>
      </c>
      <c r="AE37" s="345">
        <f t="shared" si="34"/>
        <v>-27.5</v>
      </c>
      <c r="AF37" s="318"/>
      <c r="AG37" s="317"/>
      <c r="AH37" s="315"/>
      <c r="AI37" s="150">
        <f t="shared" si="20"/>
        <v>0</v>
      </c>
      <c r="AJ37" s="151">
        <f t="shared" si="21"/>
        <v>2.5</v>
      </c>
      <c r="AK37" s="152">
        <f t="shared" si="35"/>
        <v>2.5</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f t="shared" si="22"/>
        <v>18</v>
      </c>
      <c r="AX37" s="154" t="str">
        <f t="shared" si="23"/>
        <v/>
      </c>
      <c r="AY37" s="178">
        <f t="shared" si="24"/>
        <v>18</v>
      </c>
      <c r="AZ37" s="169" t="str">
        <f t="shared" si="25"/>
        <v/>
      </c>
      <c r="BA37" s="159">
        <f t="shared" si="26"/>
        <v>0.25</v>
      </c>
      <c r="BB37" s="160" t="str">
        <f t="shared" si="27"/>
        <v/>
      </c>
      <c r="BC37" s="171">
        <f t="shared" si="48"/>
        <v>0.25</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37.5" x14ac:dyDescent="0.3">
      <c r="A38" s="205"/>
      <c r="B38" s="206"/>
      <c r="C38" s="198">
        <v>27</v>
      </c>
      <c r="D38" s="618" t="s">
        <v>3481</v>
      </c>
      <c r="E38" s="13" t="s">
        <v>3486</v>
      </c>
      <c r="F38" s="14"/>
      <c r="G38" s="120">
        <v>45117</v>
      </c>
      <c r="H38" s="122">
        <v>45140</v>
      </c>
      <c r="I38" s="130"/>
      <c r="J38" s="21"/>
      <c r="K38" s="134"/>
      <c r="L38" s="24"/>
      <c r="M38" s="371">
        <v>45140</v>
      </c>
      <c r="N38" s="147">
        <f t="shared" si="33"/>
        <v>18</v>
      </c>
      <c r="O38" s="23"/>
      <c r="P38" s="23"/>
      <c r="Q38" s="23"/>
      <c r="R38" s="23" t="s">
        <v>0</v>
      </c>
      <c r="S38" s="23"/>
      <c r="T38" s="24"/>
      <c r="U38" s="25"/>
      <c r="V38" s="28">
        <v>0.25</v>
      </c>
      <c r="W38" s="299"/>
      <c r="X38" s="296"/>
      <c r="Y38" s="149">
        <f t="shared" si="17"/>
        <v>0.25</v>
      </c>
      <c r="Z38" s="148">
        <f t="shared" si="18"/>
        <v>2.5</v>
      </c>
      <c r="AA38" s="306"/>
      <c r="AB38" s="377">
        <f t="shared" si="41"/>
        <v>-30</v>
      </c>
      <c r="AC38" s="348"/>
      <c r="AD38" s="210" t="str">
        <f t="shared" si="19"/>
        <v/>
      </c>
      <c r="AE38" s="345">
        <f t="shared" si="34"/>
        <v>-27.5</v>
      </c>
      <c r="AF38" s="318"/>
      <c r="AG38" s="317"/>
      <c r="AH38" s="315"/>
      <c r="AI38" s="150">
        <f t="shared" si="20"/>
        <v>0</v>
      </c>
      <c r="AJ38" s="151">
        <f t="shared" si="21"/>
        <v>2.5</v>
      </c>
      <c r="AK38" s="152">
        <f t="shared" si="35"/>
        <v>2.5</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f t="shared" si="22"/>
        <v>18</v>
      </c>
      <c r="AX38" s="154" t="str">
        <f t="shared" si="23"/>
        <v/>
      </c>
      <c r="AY38" s="178">
        <f t="shared" si="24"/>
        <v>18</v>
      </c>
      <c r="AZ38" s="169" t="str">
        <f t="shared" si="25"/>
        <v/>
      </c>
      <c r="BA38" s="159">
        <f t="shared" si="26"/>
        <v>0.25</v>
      </c>
      <c r="BB38" s="160" t="str">
        <f t="shared" si="27"/>
        <v/>
      </c>
      <c r="BC38" s="171">
        <f t="shared" si="48"/>
        <v>0.25</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37.5" x14ac:dyDescent="0.3">
      <c r="A39" s="205"/>
      <c r="B39" s="206"/>
      <c r="C39" s="198">
        <v>28</v>
      </c>
      <c r="D39" s="615" t="s">
        <v>3482</v>
      </c>
      <c r="E39" s="15" t="s">
        <v>3486</v>
      </c>
      <c r="F39" s="14"/>
      <c r="G39" s="120">
        <v>45117</v>
      </c>
      <c r="H39" s="122">
        <v>45140</v>
      </c>
      <c r="I39" s="130"/>
      <c r="J39" s="21"/>
      <c r="K39" s="134"/>
      <c r="L39" s="24"/>
      <c r="M39" s="371">
        <v>45140</v>
      </c>
      <c r="N39" s="147">
        <f t="shared" si="33"/>
        <v>18</v>
      </c>
      <c r="O39" s="23"/>
      <c r="P39" s="23"/>
      <c r="Q39" s="23"/>
      <c r="R39" s="23" t="s">
        <v>0</v>
      </c>
      <c r="S39" s="23"/>
      <c r="T39" s="24"/>
      <c r="U39" s="25"/>
      <c r="V39" s="28">
        <v>0.25</v>
      </c>
      <c r="W39" s="299"/>
      <c r="X39" s="296"/>
      <c r="Y39" s="149">
        <f t="shared" si="17"/>
        <v>0.25</v>
      </c>
      <c r="Z39" s="148">
        <f t="shared" si="18"/>
        <v>2.5</v>
      </c>
      <c r="AA39" s="306"/>
      <c r="AB39" s="377">
        <f t="shared" si="41"/>
        <v>-30</v>
      </c>
      <c r="AC39" s="348"/>
      <c r="AD39" s="210" t="str">
        <f t="shared" si="19"/>
        <v/>
      </c>
      <c r="AE39" s="345">
        <f t="shared" si="34"/>
        <v>-27.5</v>
      </c>
      <c r="AF39" s="318"/>
      <c r="AG39" s="317"/>
      <c r="AH39" s="315"/>
      <c r="AI39" s="150">
        <f t="shared" si="20"/>
        <v>0</v>
      </c>
      <c r="AJ39" s="151">
        <f t="shared" si="21"/>
        <v>2.5</v>
      </c>
      <c r="AK39" s="152">
        <f t="shared" si="35"/>
        <v>2.5</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f t="shared" si="22"/>
        <v>18</v>
      </c>
      <c r="AX39" s="154" t="str">
        <f t="shared" si="23"/>
        <v/>
      </c>
      <c r="AY39" s="178">
        <f t="shared" si="24"/>
        <v>18</v>
      </c>
      <c r="AZ39" s="169" t="str">
        <f t="shared" si="25"/>
        <v/>
      </c>
      <c r="BA39" s="159">
        <f t="shared" si="26"/>
        <v>0.25</v>
      </c>
      <c r="BB39" s="160" t="str">
        <f t="shared" si="27"/>
        <v/>
      </c>
      <c r="BC39" s="171">
        <f t="shared" si="48"/>
        <v>0.25</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56.25" x14ac:dyDescent="0.3">
      <c r="A40" s="205"/>
      <c r="B40" s="206"/>
      <c r="C40" s="197">
        <v>29</v>
      </c>
      <c r="D40" s="616" t="s">
        <v>3478</v>
      </c>
      <c r="E40" s="13" t="s">
        <v>3528</v>
      </c>
      <c r="F40" s="14"/>
      <c r="G40" s="120">
        <v>45117</v>
      </c>
      <c r="H40" s="124">
        <v>45140</v>
      </c>
      <c r="I40" s="130"/>
      <c r="J40" s="21"/>
      <c r="K40" s="134"/>
      <c r="L40" s="24"/>
      <c r="M40" s="372">
        <v>45140</v>
      </c>
      <c r="N40" s="147">
        <f t="shared" si="33"/>
        <v>18</v>
      </c>
      <c r="O40" s="23"/>
      <c r="P40" s="23"/>
      <c r="Q40" s="23"/>
      <c r="R40" s="23" t="s">
        <v>0</v>
      </c>
      <c r="S40" s="23"/>
      <c r="T40" s="24"/>
      <c r="U40" s="25"/>
      <c r="V40" s="28">
        <v>0.25</v>
      </c>
      <c r="W40" s="299"/>
      <c r="X40" s="296"/>
      <c r="Y40" s="149">
        <f t="shared" si="17"/>
        <v>0.25</v>
      </c>
      <c r="Z40" s="148">
        <f t="shared" si="18"/>
        <v>2.5</v>
      </c>
      <c r="AA40" s="306"/>
      <c r="AB40" s="377">
        <f t="shared" si="41"/>
        <v>-30</v>
      </c>
      <c r="AC40" s="348"/>
      <c r="AD40" s="210" t="str">
        <f t="shared" si="19"/>
        <v/>
      </c>
      <c r="AE40" s="345">
        <f t="shared" si="34"/>
        <v>-27.5</v>
      </c>
      <c r="AF40" s="318"/>
      <c r="AG40" s="317"/>
      <c r="AH40" s="315"/>
      <c r="AI40" s="150">
        <f t="shared" si="20"/>
        <v>0</v>
      </c>
      <c r="AJ40" s="151">
        <f t="shared" si="21"/>
        <v>2.5</v>
      </c>
      <c r="AK40" s="152">
        <f t="shared" si="35"/>
        <v>2.5</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f t="shared" si="22"/>
        <v>18</v>
      </c>
      <c r="AX40" s="154" t="str">
        <f t="shared" si="23"/>
        <v/>
      </c>
      <c r="AY40" s="178">
        <f t="shared" si="24"/>
        <v>18</v>
      </c>
      <c r="AZ40" s="169" t="str">
        <f t="shared" si="25"/>
        <v/>
      </c>
      <c r="BA40" s="159">
        <f t="shared" si="26"/>
        <v>0.25</v>
      </c>
      <c r="BB40" s="160" t="str">
        <f t="shared" si="27"/>
        <v/>
      </c>
      <c r="BC40" s="171">
        <f t="shared" si="48"/>
        <v>0.25</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56.25" x14ac:dyDescent="0.3">
      <c r="A41" s="205"/>
      <c r="B41" s="206"/>
      <c r="C41" s="198">
        <v>30</v>
      </c>
      <c r="D41" s="622" t="s">
        <v>3479</v>
      </c>
      <c r="E41" s="13" t="s">
        <v>3528</v>
      </c>
      <c r="F41" s="14"/>
      <c r="G41" s="120">
        <v>45117</v>
      </c>
      <c r="H41" s="124">
        <v>45140</v>
      </c>
      <c r="I41" s="130"/>
      <c r="J41" s="21"/>
      <c r="K41" s="134"/>
      <c r="L41" s="24"/>
      <c r="M41" s="372">
        <v>45140</v>
      </c>
      <c r="N41" s="147">
        <f t="shared" si="33"/>
        <v>18</v>
      </c>
      <c r="O41" s="23"/>
      <c r="P41" s="23"/>
      <c r="Q41" s="23"/>
      <c r="R41" s="23" t="s">
        <v>0</v>
      </c>
      <c r="S41" s="23"/>
      <c r="T41" s="24"/>
      <c r="U41" s="25"/>
      <c r="V41" s="28">
        <v>0.25</v>
      </c>
      <c r="W41" s="299"/>
      <c r="X41" s="296"/>
      <c r="Y41" s="149">
        <f t="shared" si="17"/>
        <v>0.25</v>
      </c>
      <c r="Z41" s="148">
        <f t="shared" si="18"/>
        <v>2.5</v>
      </c>
      <c r="AA41" s="306"/>
      <c r="AB41" s="377">
        <f t="shared" si="41"/>
        <v>-30</v>
      </c>
      <c r="AC41" s="348"/>
      <c r="AD41" s="210" t="str">
        <f t="shared" si="19"/>
        <v/>
      </c>
      <c r="AE41" s="345">
        <f t="shared" si="34"/>
        <v>-27.5</v>
      </c>
      <c r="AF41" s="318"/>
      <c r="AG41" s="317"/>
      <c r="AH41" s="315"/>
      <c r="AI41" s="150">
        <f t="shared" si="20"/>
        <v>0</v>
      </c>
      <c r="AJ41" s="151">
        <f t="shared" si="21"/>
        <v>2.5</v>
      </c>
      <c r="AK41" s="152">
        <f t="shared" si="35"/>
        <v>2.5</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f t="shared" si="22"/>
        <v>18</v>
      </c>
      <c r="AX41" s="154" t="str">
        <f t="shared" si="23"/>
        <v/>
      </c>
      <c r="AY41" s="178">
        <f t="shared" si="24"/>
        <v>18</v>
      </c>
      <c r="AZ41" s="169" t="str">
        <f t="shared" si="25"/>
        <v/>
      </c>
      <c r="BA41" s="159">
        <f t="shared" si="26"/>
        <v>0.25</v>
      </c>
      <c r="BB41" s="160" t="str">
        <f t="shared" si="27"/>
        <v/>
      </c>
      <c r="BC41" s="171">
        <f t="shared" si="48"/>
        <v>0.25</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37.5" x14ac:dyDescent="0.3">
      <c r="A42" s="205"/>
      <c r="B42" s="206"/>
      <c r="C42" s="197">
        <v>31</v>
      </c>
      <c r="D42" s="622" t="s">
        <v>3480</v>
      </c>
      <c r="E42" s="13" t="s">
        <v>3528</v>
      </c>
      <c r="F42" s="14"/>
      <c r="G42" s="120">
        <v>45117</v>
      </c>
      <c r="H42" s="124">
        <v>45140</v>
      </c>
      <c r="I42" s="130"/>
      <c r="J42" s="21"/>
      <c r="K42" s="134"/>
      <c r="L42" s="24"/>
      <c r="M42" s="372">
        <v>45140</v>
      </c>
      <c r="N42" s="147">
        <f t="shared" si="33"/>
        <v>18</v>
      </c>
      <c r="O42" s="23"/>
      <c r="P42" s="23"/>
      <c r="Q42" s="23"/>
      <c r="R42" s="23" t="s">
        <v>0</v>
      </c>
      <c r="S42" s="23"/>
      <c r="T42" s="24"/>
      <c r="U42" s="25"/>
      <c r="V42" s="28">
        <v>0.25</v>
      </c>
      <c r="W42" s="299"/>
      <c r="X42" s="296"/>
      <c r="Y42" s="149">
        <f t="shared" si="17"/>
        <v>0.25</v>
      </c>
      <c r="Z42" s="148">
        <f t="shared" si="18"/>
        <v>2.5</v>
      </c>
      <c r="AA42" s="306"/>
      <c r="AB42" s="377">
        <f t="shared" si="41"/>
        <v>-30</v>
      </c>
      <c r="AC42" s="348"/>
      <c r="AD42" s="210" t="str">
        <f t="shared" si="19"/>
        <v/>
      </c>
      <c r="AE42" s="345">
        <f t="shared" si="34"/>
        <v>-27.5</v>
      </c>
      <c r="AF42" s="318"/>
      <c r="AG42" s="317"/>
      <c r="AH42" s="315"/>
      <c r="AI42" s="150">
        <f t="shared" si="20"/>
        <v>0</v>
      </c>
      <c r="AJ42" s="151">
        <f t="shared" si="21"/>
        <v>2.5</v>
      </c>
      <c r="AK42" s="152">
        <f t="shared" si="35"/>
        <v>2.5</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f t="shared" si="22"/>
        <v>18</v>
      </c>
      <c r="AX42" s="154" t="str">
        <f t="shared" si="23"/>
        <v/>
      </c>
      <c r="AY42" s="178">
        <f t="shared" si="24"/>
        <v>18</v>
      </c>
      <c r="AZ42" s="169" t="str">
        <f t="shared" si="25"/>
        <v/>
      </c>
      <c r="BA42" s="159">
        <f t="shared" si="26"/>
        <v>0.25</v>
      </c>
      <c r="BB42" s="160" t="str">
        <f t="shared" si="27"/>
        <v/>
      </c>
      <c r="BC42" s="171">
        <f t="shared" si="48"/>
        <v>0.25</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37.5" x14ac:dyDescent="0.3">
      <c r="A43" s="205"/>
      <c r="B43" s="206"/>
      <c r="C43" s="198">
        <v>32</v>
      </c>
      <c r="D43" s="622" t="s">
        <v>3481</v>
      </c>
      <c r="E43" s="15" t="s">
        <v>3528</v>
      </c>
      <c r="F43" s="14"/>
      <c r="G43" s="120">
        <v>45117</v>
      </c>
      <c r="H43" s="124">
        <v>45140</v>
      </c>
      <c r="I43" s="130"/>
      <c r="J43" s="21"/>
      <c r="K43" s="134"/>
      <c r="L43" s="24"/>
      <c r="M43" s="372">
        <v>45140</v>
      </c>
      <c r="N43" s="147">
        <f t="shared" si="33"/>
        <v>18</v>
      </c>
      <c r="O43" s="23"/>
      <c r="P43" s="23"/>
      <c r="Q43" s="23"/>
      <c r="R43" s="23" t="s">
        <v>0</v>
      </c>
      <c r="S43" s="23"/>
      <c r="T43" s="24"/>
      <c r="U43" s="25"/>
      <c r="V43" s="28">
        <v>0.25</v>
      </c>
      <c r="W43" s="299"/>
      <c r="X43" s="296"/>
      <c r="Y43" s="149">
        <f t="shared" si="17"/>
        <v>0.25</v>
      </c>
      <c r="Z43" s="148">
        <f t="shared" si="18"/>
        <v>2.5</v>
      </c>
      <c r="AA43" s="306"/>
      <c r="AB43" s="377">
        <f t="shared" si="41"/>
        <v>-30</v>
      </c>
      <c r="AC43" s="348"/>
      <c r="AD43" s="210" t="str">
        <f t="shared" si="19"/>
        <v/>
      </c>
      <c r="AE43" s="345">
        <f t="shared" si="34"/>
        <v>-27.5</v>
      </c>
      <c r="AF43" s="318"/>
      <c r="AG43" s="317"/>
      <c r="AH43" s="315"/>
      <c r="AI43" s="150">
        <f t="shared" si="20"/>
        <v>0</v>
      </c>
      <c r="AJ43" s="151">
        <f t="shared" si="21"/>
        <v>2.5</v>
      </c>
      <c r="AK43" s="152">
        <f t="shared" si="35"/>
        <v>2.5</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f t="shared" si="22"/>
        <v>18</v>
      </c>
      <c r="AX43" s="154" t="str">
        <f t="shared" si="23"/>
        <v/>
      </c>
      <c r="AY43" s="178">
        <f t="shared" si="24"/>
        <v>18</v>
      </c>
      <c r="AZ43" s="169" t="str">
        <f t="shared" si="25"/>
        <v/>
      </c>
      <c r="BA43" s="159">
        <f t="shared" si="26"/>
        <v>0.25</v>
      </c>
      <c r="BB43" s="160" t="str">
        <f t="shared" si="27"/>
        <v/>
      </c>
      <c r="BC43" s="171">
        <f t="shared" si="48"/>
        <v>0.25</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37.5" x14ac:dyDescent="0.3">
      <c r="A44" s="205"/>
      <c r="B44" s="206"/>
      <c r="C44" s="198">
        <v>33</v>
      </c>
      <c r="D44" s="616" t="s">
        <v>3482</v>
      </c>
      <c r="E44" s="13" t="s">
        <v>3528</v>
      </c>
      <c r="F44" s="14"/>
      <c r="G44" s="120">
        <v>45117</v>
      </c>
      <c r="H44" s="124">
        <v>45140</v>
      </c>
      <c r="I44" s="130"/>
      <c r="J44" s="21"/>
      <c r="K44" s="134"/>
      <c r="L44" s="24"/>
      <c r="M44" s="372">
        <v>45140</v>
      </c>
      <c r="N44" s="147">
        <f t="shared" si="33"/>
        <v>18</v>
      </c>
      <c r="O44" s="23"/>
      <c r="P44" s="23"/>
      <c r="Q44" s="23"/>
      <c r="R44" s="23" t="s">
        <v>0</v>
      </c>
      <c r="S44" s="23"/>
      <c r="T44" s="24"/>
      <c r="U44" s="25"/>
      <c r="V44" s="28">
        <v>0.25</v>
      </c>
      <c r="W44" s="299"/>
      <c r="X44" s="296"/>
      <c r="Y44" s="149">
        <f t="shared" si="17"/>
        <v>0.25</v>
      </c>
      <c r="Z44" s="148">
        <f t="shared" si="18"/>
        <v>2.5</v>
      </c>
      <c r="AA44" s="306"/>
      <c r="AB44" s="377">
        <f t="shared" si="41"/>
        <v>-30</v>
      </c>
      <c r="AC44" s="348"/>
      <c r="AD44" s="210" t="str">
        <f t="shared" si="19"/>
        <v/>
      </c>
      <c r="AE44" s="345">
        <f t="shared" si="34"/>
        <v>-27.5</v>
      </c>
      <c r="AF44" s="318"/>
      <c r="AG44" s="317"/>
      <c r="AH44" s="315"/>
      <c r="AI44" s="150">
        <f t="shared" si="20"/>
        <v>0</v>
      </c>
      <c r="AJ44" s="151">
        <f t="shared" si="21"/>
        <v>2.5</v>
      </c>
      <c r="AK44" s="152">
        <f t="shared" si="35"/>
        <v>2.5</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f t="shared" si="22"/>
        <v>18</v>
      </c>
      <c r="AX44" s="154" t="str">
        <f t="shared" si="23"/>
        <v/>
      </c>
      <c r="AY44" s="178">
        <f t="shared" si="24"/>
        <v>18</v>
      </c>
      <c r="AZ44" s="169" t="str">
        <f t="shared" si="25"/>
        <v/>
      </c>
      <c r="BA44" s="159">
        <f t="shared" si="26"/>
        <v>0.25</v>
      </c>
      <c r="BB44" s="160" t="str">
        <f t="shared" si="27"/>
        <v/>
      </c>
      <c r="BC44" s="171">
        <f t="shared" si="48"/>
        <v>0.25</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56.25" x14ac:dyDescent="0.3">
      <c r="A45" s="205"/>
      <c r="B45" s="206"/>
      <c r="C45" s="197">
        <v>34</v>
      </c>
      <c r="D45" s="617" t="s">
        <v>3478</v>
      </c>
      <c r="E45" s="13" t="s">
        <v>3505</v>
      </c>
      <c r="F45" s="14"/>
      <c r="G45" s="120">
        <v>45117</v>
      </c>
      <c r="H45" s="122">
        <v>45140</v>
      </c>
      <c r="I45" s="130"/>
      <c r="J45" s="21"/>
      <c r="K45" s="134"/>
      <c r="L45" s="24"/>
      <c r="M45" s="371">
        <v>45140</v>
      </c>
      <c r="N45" s="147">
        <f t="shared" si="33"/>
        <v>18</v>
      </c>
      <c r="O45" s="23"/>
      <c r="P45" s="23"/>
      <c r="Q45" s="23"/>
      <c r="R45" s="23" t="s">
        <v>0</v>
      </c>
      <c r="S45" s="23"/>
      <c r="T45" s="24"/>
      <c r="U45" s="25"/>
      <c r="V45" s="28">
        <v>0.25</v>
      </c>
      <c r="W45" s="299"/>
      <c r="X45" s="296"/>
      <c r="Y45" s="149">
        <f t="shared" si="17"/>
        <v>0.25</v>
      </c>
      <c r="Z45" s="148">
        <f t="shared" si="18"/>
        <v>2.5</v>
      </c>
      <c r="AA45" s="306"/>
      <c r="AB45" s="377">
        <f t="shared" si="41"/>
        <v>-30</v>
      </c>
      <c r="AC45" s="348"/>
      <c r="AD45" s="210" t="str">
        <f t="shared" si="19"/>
        <v/>
      </c>
      <c r="AE45" s="345">
        <f t="shared" si="34"/>
        <v>-27.5</v>
      </c>
      <c r="AF45" s="318"/>
      <c r="AG45" s="317"/>
      <c r="AH45" s="315"/>
      <c r="AI45" s="150">
        <f t="shared" si="20"/>
        <v>0</v>
      </c>
      <c r="AJ45" s="151">
        <f t="shared" si="21"/>
        <v>2.5</v>
      </c>
      <c r="AK45" s="152">
        <f t="shared" si="35"/>
        <v>2.5</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f t="shared" si="22"/>
        <v>18</v>
      </c>
      <c r="AX45" s="154" t="str">
        <f t="shared" si="23"/>
        <v/>
      </c>
      <c r="AY45" s="178">
        <f t="shared" si="24"/>
        <v>18</v>
      </c>
      <c r="AZ45" s="169" t="str">
        <f t="shared" si="25"/>
        <v/>
      </c>
      <c r="BA45" s="159">
        <f t="shared" si="26"/>
        <v>0.25</v>
      </c>
      <c r="BB45" s="160" t="str">
        <f t="shared" si="27"/>
        <v/>
      </c>
      <c r="BC45" s="171">
        <f t="shared" si="48"/>
        <v>0.25</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56.25" x14ac:dyDescent="0.3">
      <c r="A46" s="205"/>
      <c r="B46" s="206"/>
      <c r="C46" s="198">
        <v>35</v>
      </c>
      <c r="D46" s="623" t="s">
        <v>3479</v>
      </c>
      <c r="E46" s="13" t="s">
        <v>3505</v>
      </c>
      <c r="F46" s="14"/>
      <c r="G46" s="120">
        <v>45117</v>
      </c>
      <c r="H46" s="122">
        <v>45140</v>
      </c>
      <c r="I46" s="130"/>
      <c r="J46" s="21"/>
      <c r="K46" s="134"/>
      <c r="L46" s="24"/>
      <c r="M46" s="371">
        <v>45140</v>
      </c>
      <c r="N46" s="147">
        <f t="shared" si="33"/>
        <v>18</v>
      </c>
      <c r="O46" s="23"/>
      <c r="P46" s="23"/>
      <c r="Q46" s="23"/>
      <c r="R46" s="23" t="s">
        <v>0</v>
      </c>
      <c r="S46" s="23"/>
      <c r="T46" s="24"/>
      <c r="U46" s="25"/>
      <c r="V46" s="28">
        <v>0.25</v>
      </c>
      <c r="W46" s="299"/>
      <c r="X46" s="296"/>
      <c r="Y46" s="149">
        <f t="shared" si="17"/>
        <v>0.25</v>
      </c>
      <c r="Z46" s="148">
        <f t="shared" si="18"/>
        <v>2.5</v>
      </c>
      <c r="AA46" s="306"/>
      <c r="AB46" s="377">
        <f t="shared" si="41"/>
        <v>-30</v>
      </c>
      <c r="AC46" s="348"/>
      <c r="AD46" s="210" t="str">
        <f t="shared" si="19"/>
        <v/>
      </c>
      <c r="AE46" s="345">
        <f t="shared" si="34"/>
        <v>-27.5</v>
      </c>
      <c r="AF46" s="318"/>
      <c r="AG46" s="317"/>
      <c r="AH46" s="315"/>
      <c r="AI46" s="150">
        <f t="shared" si="20"/>
        <v>0</v>
      </c>
      <c r="AJ46" s="151">
        <f t="shared" si="21"/>
        <v>2.5</v>
      </c>
      <c r="AK46" s="152">
        <f t="shared" si="35"/>
        <v>2.5</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f t="shared" si="22"/>
        <v>18</v>
      </c>
      <c r="AX46" s="154" t="str">
        <f t="shared" si="23"/>
        <v/>
      </c>
      <c r="AY46" s="178">
        <f t="shared" si="24"/>
        <v>18</v>
      </c>
      <c r="AZ46" s="169" t="str">
        <f t="shared" si="25"/>
        <v/>
      </c>
      <c r="BA46" s="159">
        <f t="shared" si="26"/>
        <v>0.25</v>
      </c>
      <c r="BB46" s="160" t="str">
        <f t="shared" si="27"/>
        <v/>
      </c>
      <c r="BC46" s="171">
        <f t="shared" si="48"/>
        <v>0.25</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37.5" x14ac:dyDescent="0.3">
      <c r="A47" s="205"/>
      <c r="B47" s="206"/>
      <c r="C47" s="197">
        <v>36</v>
      </c>
      <c r="D47" s="623" t="s">
        <v>3480</v>
      </c>
      <c r="E47" s="15" t="s">
        <v>3505</v>
      </c>
      <c r="F47" s="14"/>
      <c r="G47" s="120">
        <v>45117</v>
      </c>
      <c r="H47" s="122">
        <v>45140</v>
      </c>
      <c r="I47" s="130"/>
      <c r="J47" s="21"/>
      <c r="K47" s="134"/>
      <c r="L47" s="24"/>
      <c r="M47" s="371">
        <v>45140</v>
      </c>
      <c r="N47" s="147">
        <f t="shared" si="33"/>
        <v>18</v>
      </c>
      <c r="O47" s="23"/>
      <c r="P47" s="23"/>
      <c r="Q47" s="23"/>
      <c r="R47" s="23" t="s">
        <v>0</v>
      </c>
      <c r="S47" s="23"/>
      <c r="T47" s="24"/>
      <c r="U47" s="25"/>
      <c r="V47" s="28">
        <v>0.25</v>
      </c>
      <c r="W47" s="299"/>
      <c r="X47" s="296"/>
      <c r="Y47" s="149">
        <f t="shared" si="17"/>
        <v>0.25</v>
      </c>
      <c r="Z47" s="148">
        <f t="shared" si="18"/>
        <v>2.5</v>
      </c>
      <c r="AA47" s="306"/>
      <c r="AB47" s="377">
        <f t="shared" si="41"/>
        <v>-30</v>
      </c>
      <c r="AC47" s="348"/>
      <c r="AD47" s="210" t="str">
        <f t="shared" si="19"/>
        <v/>
      </c>
      <c r="AE47" s="345">
        <f t="shared" si="34"/>
        <v>-27.5</v>
      </c>
      <c r="AF47" s="318"/>
      <c r="AG47" s="317"/>
      <c r="AH47" s="315"/>
      <c r="AI47" s="150">
        <f t="shared" si="20"/>
        <v>0</v>
      </c>
      <c r="AJ47" s="151">
        <f t="shared" si="21"/>
        <v>2.5</v>
      </c>
      <c r="AK47" s="152">
        <f t="shared" si="35"/>
        <v>2.5</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f t="shared" si="22"/>
        <v>18</v>
      </c>
      <c r="AX47" s="154" t="str">
        <f t="shared" si="23"/>
        <v/>
      </c>
      <c r="AY47" s="178">
        <f t="shared" si="24"/>
        <v>18</v>
      </c>
      <c r="AZ47" s="169" t="str">
        <f t="shared" si="25"/>
        <v/>
      </c>
      <c r="BA47" s="159">
        <f t="shared" si="26"/>
        <v>0.25</v>
      </c>
      <c r="BB47" s="160" t="str">
        <f t="shared" si="27"/>
        <v/>
      </c>
      <c r="BC47" s="171">
        <f t="shared" si="48"/>
        <v>0.25</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37.5" x14ac:dyDescent="0.3">
      <c r="A48" s="205"/>
      <c r="B48" s="206"/>
      <c r="C48" s="198">
        <v>37</v>
      </c>
      <c r="D48" s="623" t="s">
        <v>3481</v>
      </c>
      <c r="E48" s="13" t="s">
        <v>3505</v>
      </c>
      <c r="F48" s="14"/>
      <c r="G48" s="120">
        <v>45117</v>
      </c>
      <c r="H48" s="122">
        <v>45140</v>
      </c>
      <c r="I48" s="132"/>
      <c r="J48" s="69"/>
      <c r="K48" s="136"/>
      <c r="L48" s="26"/>
      <c r="M48" s="371">
        <v>45140</v>
      </c>
      <c r="N48" s="147">
        <f t="shared" si="33"/>
        <v>18</v>
      </c>
      <c r="O48" s="23"/>
      <c r="P48" s="23"/>
      <c r="Q48" s="23"/>
      <c r="R48" s="23" t="s">
        <v>0</v>
      </c>
      <c r="S48" s="23"/>
      <c r="T48" s="24"/>
      <c r="U48" s="25"/>
      <c r="V48" s="28">
        <v>0.25</v>
      </c>
      <c r="W48" s="299"/>
      <c r="X48" s="296"/>
      <c r="Y48" s="149">
        <f t="shared" si="17"/>
        <v>0.25</v>
      </c>
      <c r="Z48" s="148">
        <f t="shared" si="18"/>
        <v>2.5</v>
      </c>
      <c r="AA48" s="306"/>
      <c r="AB48" s="377">
        <f t="shared" si="41"/>
        <v>-30</v>
      </c>
      <c r="AC48" s="348"/>
      <c r="AD48" s="210" t="str">
        <f t="shared" si="19"/>
        <v/>
      </c>
      <c r="AE48" s="345">
        <f t="shared" si="34"/>
        <v>-27.5</v>
      </c>
      <c r="AF48" s="318"/>
      <c r="AG48" s="317"/>
      <c r="AH48" s="315"/>
      <c r="AI48" s="150">
        <f t="shared" si="20"/>
        <v>0</v>
      </c>
      <c r="AJ48" s="151">
        <f t="shared" si="21"/>
        <v>2.5</v>
      </c>
      <c r="AK48" s="152">
        <f t="shared" si="35"/>
        <v>2.5</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f t="shared" si="22"/>
        <v>18</v>
      </c>
      <c r="AX48" s="154" t="str">
        <f t="shared" si="23"/>
        <v/>
      </c>
      <c r="AY48" s="178">
        <f t="shared" si="24"/>
        <v>18</v>
      </c>
      <c r="AZ48" s="169" t="str">
        <f t="shared" si="25"/>
        <v/>
      </c>
      <c r="BA48" s="159">
        <f t="shared" si="26"/>
        <v>0.25</v>
      </c>
      <c r="BB48" s="160" t="str">
        <f t="shared" si="27"/>
        <v/>
      </c>
      <c r="BC48" s="171">
        <f t="shared" si="48"/>
        <v>0.25</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37.5" x14ac:dyDescent="0.3">
      <c r="A49" s="205"/>
      <c r="B49" s="206"/>
      <c r="C49" s="198">
        <v>38</v>
      </c>
      <c r="D49" s="617" t="s">
        <v>3482</v>
      </c>
      <c r="E49" s="13" t="s">
        <v>3505</v>
      </c>
      <c r="F49" s="14"/>
      <c r="G49" s="120">
        <v>45117</v>
      </c>
      <c r="H49" s="122">
        <v>45140</v>
      </c>
      <c r="I49" s="130"/>
      <c r="J49" s="21"/>
      <c r="K49" s="134"/>
      <c r="L49" s="24"/>
      <c r="M49" s="371">
        <v>45140</v>
      </c>
      <c r="N49" s="147">
        <f t="shared" si="33"/>
        <v>18</v>
      </c>
      <c r="O49" s="23"/>
      <c r="P49" s="23"/>
      <c r="Q49" s="23"/>
      <c r="R49" s="23" t="s">
        <v>0</v>
      </c>
      <c r="S49" s="23"/>
      <c r="T49" s="24"/>
      <c r="U49" s="25"/>
      <c r="V49" s="28">
        <v>0.25</v>
      </c>
      <c r="W49" s="299"/>
      <c r="X49" s="296"/>
      <c r="Y49" s="149">
        <f t="shared" si="17"/>
        <v>0.25</v>
      </c>
      <c r="Z49" s="148">
        <f t="shared" si="18"/>
        <v>2.5</v>
      </c>
      <c r="AA49" s="306"/>
      <c r="AB49" s="377">
        <f t="shared" si="41"/>
        <v>-30</v>
      </c>
      <c r="AC49" s="348"/>
      <c r="AD49" s="210" t="str">
        <f t="shared" si="19"/>
        <v/>
      </c>
      <c r="AE49" s="345">
        <f t="shared" si="34"/>
        <v>-27.5</v>
      </c>
      <c r="AF49" s="318"/>
      <c r="AG49" s="317"/>
      <c r="AH49" s="315"/>
      <c r="AI49" s="150">
        <f t="shared" si="20"/>
        <v>0</v>
      </c>
      <c r="AJ49" s="151">
        <f t="shared" si="21"/>
        <v>2.5</v>
      </c>
      <c r="AK49" s="152">
        <f t="shared" si="35"/>
        <v>2.5</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f t="shared" si="22"/>
        <v>18</v>
      </c>
      <c r="AX49" s="154" t="str">
        <f t="shared" si="23"/>
        <v/>
      </c>
      <c r="AY49" s="178">
        <f t="shared" si="24"/>
        <v>18</v>
      </c>
      <c r="AZ49" s="169" t="str">
        <f t="shared" si="25"/>
        <v/>
      </c>
      <c r="BA49" s="159">
        <f t="shared" si="26"/>
        <v>0.25</v>
      </c>
      <c r="BB49" s="160" t="str">
        <f t="shared" si="27"/>
        <v/>
      </c>
      <c r="BC49" s="171">
        <f t="shared" si="48"/>
        <v>0.25</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37.5" x14ac:dyDescent="0.3">
      <c r="A50" s="205"/>
      <c r="B50" s="206"/>
      <c r="C50" s="197">
        <v>39</v>
      </c>
      <c r="D50" s="618" t="s">
        <v>3483</v>
      </c>
      <c r="E50" s="13" t="s">
        <v>3486</v>
      </c>
      <c r="F50" s="14"/>
      <c r="G50" s="123">
        <v>45117</v>
      </c>
      <c r="H50" s="124">
        <v>45134</v>
      </c>
      <c r="I50" s="130"/>
      <c r="J50" s="21"/>
      <c r="K50" s="134"/>
      <c r="L50" s="24"/>
      <c r="M50" s="372">
        <v>45134</v>
      </c>
      <c r="N50" s="147">
        <f t="shared" si="33"/>
        <v>14</v>
      </c>
      <c r="O50" s="23"/>
      <c r="P50" s="23"/>
      <c r="Q50" s="23"/>
      <c r="R50" s="23" t="s">
        <v>0</v>
      </c>
      <c r="S50" s="23"/>
      <c r="T50" s="24"/>
      <c r="U50" s="25"/>
      <c r="V50" s="28">
        <v>0.25</v>
      </c>
      <c r="W50" s="299"/>
      <c r="X50" s="296"/>
      <c r="Y50" s="149">
        <f t="shared" si="17"/>
        <v>0.25</v>
      </c>
      <c r="Z50" s="148">
        <f t="shared" si="18"/>
        <v>2.5</v>
      </c>
      <c r="AA50" s="306"/>
      <c r="AB50" s="377">
        <f t="shared" si="41"/>
        <v>-30</v>
      </c>
      <c r="AC50" s="348"/>
      <c r="AD50" s="210" t="str">
        <f t="shared" si="19"/>
        <v/>
      </c>
      <c r="AE50" s="345">
        <f t="shared" si="34"/>
        <v>-27.5</v>
      </c>
      <c r="AF50" s="318"/>
      <c r="AG50" s="317"/>
      <c r="AH50" s="315"/>
      <c r="AI50" s="150">
        <f t="shared" si="20"/>
        <v>0</v>
      </c>
      <c r="AJ50" s="151">
        <f t="shared" si="21"/>
        <v>2.5</v>
      </c>
      <c r="AK50" s="152">
        <f t="shared" si="35"/>
        <v>2.5</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f t="shared" si="22"/>
        <v>14</v>
      </c>
      <c r="AX50" s="154" t="str">
        <f t="shared" si="23"/>
        <v/>
      </c>
      <c r="AY50" s="178">
        <f t="shared" si="24"/>
        <v>14</v>
      </c>
      <c r="AZ50" s="169" t="str">
        <f t="shared" si="25"/>
        <v/>
      </c>
      <c r="BA50" s="159">
        <f t="shared" si="26"/>
        <v>0.25</v>
      </c>
      <c r="BB50" s="160" t="str">
        <f t="shared" si="27"/>
        <v/>
      </c>
      <c r="BC50" s="171">
        <f t="shared" si="48"/>
        <v>0.25</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37.5" x14ac:dyDescent="0.3">
      <c r="A51" s="205"/>
      <c r="B51" s="206"/>
      <c r="C51" s="198">
        <v>40</v>
      </c>
      <c r="D51" s="622" t="s">
        <v>3483</v>
      </c>
      <c r="E51" s="15" t="s">
        <v>3528</v>
      </c>
      <c r="F51" s="14"/>
      <c r="G51" s="123">
        <v>45117</v>
      </c>
      <c r="H51" s="124">
        <v>45140</v>
      </c>
      <c r="I51" s="130"/>
      <c r="J51" s="21"/>
      <c r="K51" s="134"/>
      <c r="L51" s="24"/>
      <c r="M51" s="372">
        <v>45140</v>
      </c>
      <c r="N51" s="147">
        <f t="shared" si="33"/>
        <v>18</v>
      </c>
      <c r="O51" s="23"/>
      <c r="P51" s="23"/>
      <c r="Q51" s="23"/>
      <c r="R51" s="23" t="s">
        <v>0</v>
      </c>
      <c r="S51" s="23"/>
      <c r="T51" s="24"/>
      <c r="U51" s="25"/>
      <c r="V51" s="28">
        <v>0.25</v>
      </c>
      <c r="W51" s="299"/>
      <c r="X51" s="296"/>
      <c r="Y51" s="149">
        <f t="shared" si="17"/>
        <v>0.25</v>
      </c>
      <c r="Z51" s="148">
        <f t="shared" si="18"/>
        <v>2.5</v>
      </c>
      <c r="AA51" s="306"/>
      <c r="AB51" s="377">
        <f t="shared" si="41"/>
        <v>-30</v>
      </c>
      <c r="AC51" s="348"/>
      <c r="AD51" s="210" t="str">
        <f t="shared" si="19"/>
        <v/>
      </c>
      <c r="AE51" s="345">
        <f t="shared" si="34"/>
        <v>-27.5</v>
      </c>
      <c r="AF51" s="318"/>
      <c r="AG51" s="317"/>
      <c r="AH51" s="315"/>
      <c r="AI51" s="150">
        <f t="shared" si="20"/>
        <v>0</v>
      </c>
      <c r="AJ51" s="151">
        <f t="shared" si="21"/>
        <v>2.5</v>
      </c>
      <c r="AK51" s="152">
        <f t="shared" si="35"/>
        <v>2.5</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f t="shared" si="22"/>
        <v>18</v>
      </c>
      <c r="AX51" s="154" t="str">
        <f t="shared" si="23"/>
        <v/>
      </c>
      <c r="AY51" s="178">
        <f t="shared" si="24"/>
        <v>18</v>
      </c>
      <c r="AZ51" s="169" t="str">
        <f t="shared" si="25"/>
        <v/>
      </c>
      <c r="BA51" s="159">
        <f t="shared" si="26"/>
        <v>0.25</v>
      </c>
      <c r="BB51" s="160" t="str">
        <f t="shared" si="27"/>
        <v/>
      </c>
      <c r="BC51" s="171">
        <f t="shared" si="48"/>
        <v>0.25</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37.5" x14ac:dyDescent="0.3">
      <c r="A52" s="205"/>
      <c r="B52" s="206"/>
      <c r="C52" s="197">
        <v>41</v>
      </c>
      <c r="D52" s="623" t="s">
        <v>3483</v>
      </c>
      <c r="E52" s="13" t="s">
        <v>3505</v>
      </c>
      <c r="F52" s="14"/>
      <c r="G52" s="123">
        <v>45117</v>
      </c>
      <c r="H52" s="124">
        <v>45134</v>
      </c>
      <c r="I52" s="130"/>
      <c r="J52" s="21"/>
      <c r="K52" s="134"/>
      <c r="L52" s="24"/>
      <c r="M52" s="372">
        <v>45134</v>
      </c>
      <c r="N52" s="147">
        <f t="shared" si="33"/>
        <v>14</v>
      </c>
      <c r="O52" s="23"/>
      <c r="P52" s="23"/>
      <c r="Q52" s="23"/>
      <c r="R52" s="23" t="s">
        <v>0</v>
      </c>
      <c r="S52" s="23"/>
      <c r="T52" s="24"/>
      <c r="U52" s="25"/>
      <c r="V52" s="28">
        <v>0.25</v>
      </c>
      <c r="W52" s="299"/>
      <c r="X52" s="296"/>
      <c r="Y52" s="149">
        <f t="shared" si="17"/>
        <v>0.25</v>
      </c>
      <c r="Z52" s="148">
        <f t="shared" si="18"/>
        <v>2.5</v>
      </c>
      <c r="AA52" s="306"/>
      <c r="AB52" s="377">
        <f t="shared" si="41"/>
        <v>-30</v>
      </c>
      <c r="AC52" s="348"/>
      <c r="AD52" s="210" t="str">
        <f t="shared" si="19"/>
        <v/>
      </c>
      <c r="AE52" s="345">
        <f t="shared" si="34"/>
        <v>-27.5</v>
      </c>
      <c r="AF52" s="318"/>
      <c r="AG52" s="317"/>
      <c r="AH52" s="315"/>
      <c r="AI52" s="150">
        <f t="shared" si="20"/>
        <v>0</v>
      </c>
      <c r="AJ52" s="151">
        <f t="shared" si="21"/>
        <v>2.5</v>
      </c>
      <c r="AK52" s="152">
        <f t="shared" si="35"/>
        <v>2.5</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f t="shared" si="22"/>
        <v>14</v>
      </c>
      <c r="AX52" s="154" t="str">
        <f t="shared" si="23"/>
        <v/>
      </c>
      <c r="AY52" s="178">
        <f t="shared" si="24"/>
        <v>14</v>
      </c>
      <c r="AZ52" s="169" t="str">
        <f t="shared" si="25"/>
        <v/>
      </c>
      <c r="BA52" s="159">
        <f t="shared" si="26"/>
        <v>0.25</v>
      </c>
      <c r="BB52" s="160" t="str">
        <f t="shared" si="27"/>
        <v/>
      </c>
      <c r="BC52" s="171">
        <f t="shared" si="48"/>
        <v>0.25</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93.75" x14ac:dyDescent="0.3">
      <c r="A53" s="205"/>
      <c r="B53" s="206"/>
      <c r="C53" s="198">
        <v>42</v>
      </c>
      <c r="D53" s="618" t="s">
        <v>3484</v>
      </c>
      <c r="E53" s="13" t="s">
        <v>3486</v>
      </c>
      <c r="F53" s="14"/>
      <c r="G53" s="123">
        <v>45119</v>
      </c>
      <c r="H53" s="124">
        <v>45132</v>
      </c>
      <c r="I53" s="130" t="s">
        <v>0</v>
      </c>
      <c r="J53" s="21"/>
      <c r="K53" s="134"/>
      <c r="L53" s="24"/>
      <c r="M53" s="372">
        <v>45132</v>
      </c>
      <c r="N53" s="147">
        <f t="shared" si="33"/>
        <v>10</v>
      </c>
      <c r="O53" s="23" t="s">
        <v>0</v>
      </c>
      <c r="P53" s="23"/>
      <c r="Q53" s="23"/>
      <c r="R53" s="23"/>
      <c r="S53" s="23"/>
      <c r="T53" s="24"/>
      <c r="U53" s="25"/>
      <c r="V53" s="28">
        <v>0.25</v>
      </c>
      <c r="W53" s="299">
        <v>0.25</v>
      </c>
      <c r="X53" s="296"/>
      <c r="Y53" s="149">
        <f t="shared" si="17"/>
        <v>0.5</v>
      </c>
      <c r="Z53" s="148">
        <f t="shared" si="18"/>
        <v>7.5</v>
      </c>
      <c r="AA53" s="306"/>
      <c r="AB53" s="377">
        <f t="shared" si="41"/>
        <v>-30</v>
      </c>
      <c r="AC53" s="348"/>
      <c r="AD53" s="210" t="str">
        <f t="shared" si="19"/>
        <v/>
      </c>
      <c r="AE53" s="345">
        <f t="shared" si="34"/>
        <v>-22.5</v>
      </c>
      <c r="AF53" s="318"/>
      <c r="AG53" s="317"/>
      <c r="AH53" s="315"/>
      <c r="AI53" s="150">
        <f t="shared" si="20"/>
        <v>0</v>
      </c>
      <c r="AJ53" s="151">
        <f t="shared" si="21"/>
        <v>7.5</v>
      </c>
      <c r="AK53" s="152">
        <f t="shared" si="35"/>
        <v>7.5</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f t="shared" si="22"/>
        <v>10</v>
      </c>
      <c r="AX53" s="154" t="str">
        <f t="shared" si="23"/>
        <v/>
      </c>
      <c r="AY53" s="178">
        <f t="shared" si="24"/>
        <v>10</v>
      </c>
      <c r="AZ53" s="169" t="str">
        <f t="shared" si="25"/>
        <v/>
      </c>
      <c r="BA53" s="159">
        <f t="shared" si="26"/>
        <v>0.25</v>
      </c>
      <c r="BB53" s="160" t="str">
        <f t="shared" si="27"/>
        <v/>
      </c>
      <c r="BC53" s="171">
        <f t="shared" si="48"/>
        <v>0.25</v>
      </c>
      <c r="BD53" s="160" t="str">
        <f t="shared" si="28"/>
        <v/>
      </c>
      <c r="BE53" s="186">
        <f t="shared" si="29"/>
        <v>0.25</v>
      </c>
      <c r="BF53" s="160" t="str">
        <f t="shared" si="30"/>
        <v/>
      </c>
      <c r="BG53" s="171">
        <f t="shared" si="31"/>
        <v>0.25</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12.5" x14ac:dyDescent="0.3">
      <c r="A54" s="205"/>
      <c r="B54" s="206"/>
      <c r="C54" s="198">
        <v>43</v>
      </c>
      <c r="D54" s="623" t="s">
        <v>3485</v>
      </c>
      <c r="E54" s="13" t="s">
        <v>3527</v>
      </c>
      <c r="F54" s="14"/>
      <c r="G54" s="123">
        <v>45119</v>
      </c>
      <c r="H54" s="124"/>
      <c r="I54" s="130"/>
      <c r="J54" s="21"/>
      <c r="K54" s="134"/>
      <c r="L54" s="24"/>
      <c r="M54" s="372">
        <v>45124</v>
      </c>
      <c r="N54" s="147">
        <f t="shared" si="33"/>
        <v>4</v>
      </c>
      <c r="O54" s="23" t="s">
        <v>0</v>
      </c>
      <c r="P54" s="23"/>
      <c r="Q54" s="23"/>
      <c r="R54" s="23"/>
      <c r="S54" s="23"/>
      <c r="T54" s="24"/>
      <c r="U54" s="25"/>
      <c r="V54" s="28">
        <v>0.25</v>
      </c>
      <c r="W54" s="299"/>
      <c r="X54" s="296"/>
      <c r="Y54" s="149">
        <f t="shared" si="17"/>
        <v>0.25</v>
      </c>
      <c r="Z54" s="148">
        <f t="shared" si="18"/>
        <v>2.5</v>
      </c>
      <c r="AA54" s="306"/>
      <c r="AB54" s="377">
        <f t="shared" si="41"/>
        <v>-30</v>
      </c>
      <c r="AC54" s="348"/>
      <c r="AD54" s="210" t="str">
        <f t="shared" si="19"/>
        <v/>
      </c>
      <c r="AE54" s="345">
        <f t="shared" si="34"/>
        <v>-27.5</v>
      </c>
      <c r="AF54" s="318"/>
      <c r="AG54" s="317"/>
      <c r="AH54" s="315"/>
      <c r="AI54" s="150">
        <f t="shared" si="20"/>
        <v>0</v>
      </c>
      <c r="AJ54" s="151">
        <f t="shared" si="21"/>
        <v>2.5</v>
      </c>
      <c r="AK54" s="152">
        <f t="shared" si="35"/>
        <v>2.5</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f t="shared" si="22"/>
        <v>4</v>
      </c>
      <c r="AX54" s="154" t="str">
        <f t="shared" si="23"/>
        <v/>
      </c>
      <c r="AY54" s="178">
        <f t="shared" si="24"/>
        <v>4</v>
      </c>
      <c r="AZ54" s="169" t="str">
        <f t="shared" si="25"/>
        <v/>
      </c>
      <c r="BA54" s="159">
        <f t="shared" si="26"/>
        <v>0.25</v>
      </c>
      <c r="BB54" s="160" t="str">
        <f t="shared" si="27"/>
        <v/>
      </c>
      <c r="BC54" s="171">
        <f t="shared" si="48"/>
        <v>0.25</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37.5" x14ac:dyDescent="0.3">
      <c r="A55" s="205"/>
      <c r="B55" s="206"/>
      <c r="C55" s="197">
        <v>44</v>
      </c>
      <c r="D55" s="615" t="s">
        <v>3487</v>
      </c>
      <c r="E55" s="15" t="s">
        <v>3486</v>
      </c>
      <c r="F55" s="14"/>
      <c r="G55" s="123">
        <v>45120</v>
      </c>
      <c r="H55" s="124">
        <v>45140</v>
      </c>
      <c r="I55" s="130"/>
      <c r="J55" s="21"/>
      <c r="K55" s="134"/>
      <c r="L55" s="24"/>
      <c r="M55" s="372">
        <v>45140</v>
      </c>
      <c r="N55" s="147">
        <f t="shared" si="33"/>
        <v>15</v>
      </c>
      <c r="O55" s="23" t="s">
        <v>0</v>
      </c>
      <c r="P55" s="23"/>
      <c r="Q55" s="23"/>
      <c r="R55" s="23"/>
      <c r="S55" s="23"/>
      <c r="T55" s="24"/>
      <c r="U55" s="25"/>
      <c r="V55" s="28">
        <v>0.25</v>
      </c>
      <c r="W55" s="299">
        <v>0.25</v>
      </c>
      <c r="X55" s="296"/>
      <c r="Y55" s="149">
        <f t="shared" si="17"/>
        <v>0.5</v>
      </c>
      <c r="Z55" s="148">
        <f t="shared" si="18"/>
        <v>7.5</v>
      </c>
      <c r="AA55" s="306"/>
      <c r="AB55" s="377">
        <f t="shared" si="41"/>
        <v>-30</v>
      </c>
      <c r="AC55" s="348"/>
      <c r="AD55" s="210" t="str">
        <f t="shared" si="19"/>
        <v/>
      </c>
      <c r="AE55" s="345">
        <f t="shared" si="34"/>
        <v>-22.5</v>
      </c>
      <c r="AF55" s="318"/>
      <c r="AG55" s="317"/>
      <c r="AH55" s="315"/>
      <c r="AI55" s="150">
        <f t="shared" si="20"/>
        <v>0</v>
      </c>
      <c r="AJ55" s="151">
        <f t="shared" si="21"/>
        <v>7.5</v>
      </c>
      <c r="AK55" s="152">
        <f t="shared" si="35"/>
        <v>7.5</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f t="shared" si="22"/>
        <v>15</v>
      </c>
      <c r="AX55" s="154" t="str">
        <f t="shared" si="23"/>
        <v/>
      </c>
      <c r="AY55" s="178">
        <f t="shared" si="24"/>
        <v>15</v>
      </c>
      <c r="AZ55" s="169" t="str">
        <f t="shared" si="25"/>
        <v/>
      </c>
      <c r="BA55" s="159">
        <f t="shared" si="26"/>
        <v>0.25</v>
      </c>
      <c r="BB55" s="160" t="str">
        <f t="shared" si="27"/>
        <v/>
      </c>
      <c r="BC55" s="171">
        <f t="shared" si="48"/>
        <v>0.25</v>
      </c>
      <c r="BD55" s="160" t="str">
        <f t="shared" si="28"/>
        <v/>
      </c>
      <c r="BE55" s="186">
        <f t="shared" si="29"/>
        <v>0.25</v>
      </c>
      <c r="BF55" s="160" t="str">
        <f t="shared" si="30"/>
        <v/>
      </c>
      <c r="BG55" s="171">
        <f t="shared" si="31"/>
        <v>0.25</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56.25" x14ac:dyDescent="0.3">
      <c r="A56" s="205"/>
      <c r="B56" s="206"/>
      <c r="C56" s="198">
        <v>45</v>
      </c>
      <c r="D56" s="618" t="s">
        <v>3488</v>
      </c>
      <c r="E56" s="13" t="s">
        <v>3486</v>
      </c>
      <c r="F56" s="14"/>
      <c r="G56" s="123">
        <v>45124</v>
      </c>
      <c r="H56" s="124">
        <v>45140</v>
      </c>
      <c r="I56" s="130"/>
      <c r="J56" s="21"/>
      <c r="K56" s="134"/>
      <c r="L56" s="24"/>
      <c r="M56" s="372">
        <v>45140</v>
      </c>
      <c r="N56" s="147">
        <f t="shared" si="33"/>
        <v>13</v>
      </c>
      <c r="O56" s="23"/>
      <c r="P56" s="23"/>
      <c r="Q56" s="23"/>
      <c r="R56" s="23" t="s">
        <v>0</v>
      </c>
      <c r="S56" s="23"/>
      <c r="T56" s="24"/>
      <c r="U56" s="25"/>
      <c r="V56" s="28">
        <v>0.25</v>
      </c>
      <c r="W56" s="299"/>
      <c r="X56" s="296"/>
      <c r="Y56" s="149">
        <f t="shared" si="17"/>
        <v>0.25</v>
      </c>
      <c r="Z56" s="148">
        <f t="shared" si="18"/>
        <v>2.5</v>
      </c>
      <c r="AA56" s="306"/>
      <c r="AB56" s="377">
        <f t="shared" si="41"/>
        <v>-30</v>
      </c>
      <c r="AC56" s="348"/>
      <c r="AD56" s="210" t="str">
        <f t="shared" si="19"/>
        <v/>
      </c>
      <c r="AE56" s="345">
        <f t="shared" si="34"/>
        <v>-27.5</v>
      </c>
      <c r="AF56" s="318"/>
      <c r="AG56" s="317"/>
      <c r="AH56" s="315"/>
      <c r="AI56" s="150">
        <f t="shared" si="20"/>
        <v>0</v>
      </c>
      <c r="AJ56" s="151">
        <f t="shared" si="21"/>
        <v>2.5</v>
      </c>
      <c r="AK56" s="152">
        <f t="shared" si="35"/>
        <v>2.5</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f t="shared" si="22"/>
        <v>13</v>
      </c>
      <c r="AX56" s="154" t="str">
        <f t="shared" si="23"/>
        <v/>
      </c>
      <c r="AY56" s="178">
        <f t="shared" si="24"/>
        <v>13</v>
      </c>
      <c r="AZ56" s="169" t="str">
        <f t="shared" si="25"/>
        <v/>
      </c>
      <c r="BA56" s="159">
        <f t="shared" si="26"/>
        <v>0.25</v>
      </c>
      <c r="BB56" s="160" t="str">
        <f t="shared" si="27"/>
        <v/>
      </c>
      <c r="BC56" s="171">
        <f t="shared" si="48"/>
        <v>0.25</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56.25" x14ac:dyDescent="0.3">
      <c r="A57" s="205"/>
      <c r="B57" s="206"/>
      <c r="C57" s="197">
        <v>46</v>
      </c>
      <c r="D57" s="622" t="s">
        <v>3488</v>
      </c>
      <c r="E57" s="18" t="s">
        <v>3528</v>
      </c>
      <c r="F57" s="14"/>
      <c r="G57" s="123">
        <v>45124</v>
      </c>
      <c r="H57" s="124">
        <v>45140</v>
      </c>
      <c r="I57" s="130"/>
      <c r="J57" s="21"/>
      <c r="K57" s="134"/>
      <c r="L57" s="24"/>
      <c r="M57" s="372">
        <v>45140</v>
      </c>
      <c r="N57" s="147">
        <f t="shared" si="33"/>
        <v>13</v>
      </c>
      <c r="O57" s="23"/>
      <c r="P57" s="23"/>
      <c r="Q57" s="23"/>
      <c r="R57" s="23" t="s">
        <v>0</v>
      </c>
      <c r="S57" s="23"/>
      <c r="T57" s="24"/>
      <c r="U57" s="25"/>
      <c r="V57" s="28">
        <v>0.25</v>
      </c>
      <c r="W57" s="299"/>
      <c r="X57" s="296"/>
      <c r="Y57" s="149">
        <f t="shared" si="17"/>
        <v>0.25</v>
      </c>
      <c r="Z57" s="148">
        <f t="shared" si="18"/>
        <v>2.5</v>
      </c>
      <c r="AA57" s="306"/>
      <c r="AB57" s="377">
        <f t="shared" si="41"/>
        <v>-30</v>
      </c>
      <c r="AC57" s="348"/>
      <c r="AD57" s="210" t="str">
        <f t="shared" si="19"/>
        <v/>
      </c>
      <c r="AE57" s="345">
        <f t="shared" si="34"/>
        <v>-27.5</v>
      </c>
      <c r="AF57" s="318"/>
      <c r="AG57" s="317"/>
      <c r="AH57" s="315"/>
      <c r="AI57" s="150">
        <f t="shared" si="20"/>
        <v>0</v>
      </c>
      <c r="AJ57" s="151">
        <f t="shared" si="21"/>
        <v>2.5</v>
      </c>
      <c r="AK57" s="152">
        <f t="shared" si="35"/>
        <v>2.5</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f t="shared" si="22"/>
        <v>13</v>
      </c>
      <c r="AX57" s="154" t="str">
        <f t="shared" si="23"/>
        <v/>
      </c>
      <c r="AY57" s="178">
        <f t="shared" si="24"/>
        <v>13</v>
      </c>
      <c r="AZ57" s="169" t="str">
        <f t="shared" si="25"/>
        <v/>
      </c>
      <c r="BA57" s="159">
        <f t="shared" si="26"/>
        <v>0.25</v>
      </c>
      <c r="BB57" s="160" t="str">
        <f t="shared" si="27"/>
        <v/>
      </c>
      <c r="BC57" s="171">
        <f t="shared" si="48"/>
        <v>0.25</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56.25" x14ac:dyDescent="0.3">
      <c r="A58" s="205"/>
      <c r="B58" s="206"/>
      <c r="C58" s="198">
        <v>47</v>
      </c>
      <c r="D58" s="623" t="s">
        <v>3488</v>
      </c>
      <c r="E58" s="13" t="s">
        <v>3505</v>
      </c>
      <c r="F58" s="14"/>
      <c r="G58" s="123">
        <v>45124</v>
      </c>
      <c r="H58" s="124">
        <v>45140</v>
      </c>
      <c r="I58" s="130"/>
      <c r="J58" s="21"/>
      <c r="K58" s="134"/>
      <c r="L58" s="24"/>
      <c r="M58" s="372">
        <v>45140</v>
      </c>
      <c r="N58" s="147">
        <f t="shared" si="33"/>
        <v>13</v>
      </c>
      <c r="O58" s="23"/>
      <c r="P58" s="23"/>
      <c r="Q58" s="23"/>
      <c r="R58" s="23" t="s">
        <v>0</v>
      </c>
      <c r="S58" s="23"/>
      <c r="T58" s="24"/>
      <c r="U58" s="25"/>
      <c r="V58" s="28">
        <v>0.25</v>
      </c>
      <c r="W58" s="299"/>
      <c r="X58" s="296"/>
      <c r="Y58" s="149">
        <f t="shared" si="17"/>
        <v>0.25</v>
      </c>
      <c r="Z58" s="148">
        <f t="shared" si="18"/>
        <v>2.5</v>
      </c>
      <c r="AA58" s="306"/>
      <c r="AB58" s="377">
        <f t="shared" si="41"/>
        <v>-30</v>
      </c>
      <c r="AC58" s="348"/>
      <c r="AD58" s="210" t="str">
        <f t="shared" si="19"/>
        <v/>
      </c>
      <c r="AE58" s="345">
        <f t="shared" si="34"/>
        <v>-27.5</v>
      </c>
      <c r="AF58" s="318"/>
      <c r="AG58" s="317"/>
      <c r="AH58" s="315"/>
      <c r="AI58" s="150">
        <f t="shared" si="20"/>
        <v>0</v>
      </c>
      <c r="AJ58" s="151">
        <f t="shared" si="21"/>
        <v>2.5</v>
      </c>
      <c r="AK58" s="152">
        <f t="shared" si="35"/>
        <v>2.5</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f t="shared" si="22"/>
        <v>13</v>
      </c>
      <c r="AX58" s="154" t="str">
        <f t="shared" si="23"/>
        <v/>
      </c>
      <c r="AY58" s="178">
        <f t="shared" si="24"/>
        <v>13</v>
      </c>
      <c r="AZ58" s="169" t="str">
        <f t="shared" si="25"/>
        <v/>
      </c>
      <c r="BA58" s="159">
        <f t="shared" si="26"/>
        <v>0.25</v>
      </c>
      <c r="BB58" s="160" t="str">
        <f t="shared" si="27"/>
        <v/>
      </c>
      <c r="BC58" s="171">
        <f t="shared" si="48"/>
        <v>0.25</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56.25" x14ac:dyDescent="0.3">
      <c r="A59" s="205"/>
      <c r="B59" s="206"/>
      <c r="C59" s="198">
        <v>48</v>
      </c>
      <c r="D59" s="618" t="s">
        <v>3489</v>
      </c>
      <c r="E59" s="13" t="s">
        <v>3486</v>
      </c>
      <c r="F59" s="14"/>
      <c r="G59" s="123">
        <v>45124</v>
      </c>
      <c r="H59" s="124">
        <v>45140</v>
      </c>
      <c r="I59" s="130"/>
      <c r="J59" s="21"/>
      <c r="K59" s="134"/>
      <c r="L59" s="24"/>
      <c r="M59" s="372">
        <v>45140</v>
      </c>
      <c r="N59" s="147">
        <f t="shared" si="33"/>
        <v>13</v>
      </c>
      <c r="O59" s="23"/>
      <c r="P59" s="23"/>
      <c r="Q59" s="23"/>
      <c r="R59" s="23" t="s">
        <v>0</v>
      </c>
      <c r="S59" s="23"/>
      <c r="T59" s="24"/>
      <c r="U59" s="25"/>
      <c r="V59" s="28">
        <v>0.25</v>
      </c>
      <c r="W59" s="299"/>
      <c r="X59" s="296"/>
      <c r="Y59" s="149">
        <f t="shared" si="17"/>
        <v>0.25</v>
      </c>
      <c r="Z59" s="148">
        <f t="shared" si="18"/>
        <v>2.5</v>
      </c>
      <c r="AA59" s="306"/>
      <c r="AB59" s="377">
        <f t="shared" si="41"/>
        <v>-30</v>
      </c>
      <c r="AC59" s="348"/>
      <c r="AD59" s="210" t="str">
        <f t="shared" si="19"/>
        <v/>
      </c>
      <c r="AE59" s="345">
        <f t="shared" si="34"/>
        <v>-27.5</v>
      </c>
      <c r="AF59" s="318"/>
      <c r="AG59" s="317"/>
      <c r="AH59" s="315"/>
      <c r="AI59" s="150">
        <f t="shared" si="20"/>
        <v>0</v>
      </c>
      <c r="AJ59" s="151">
        <f t="shared" si="21"/>
        <v>2.5</v>
      </c>
      <c r="AK59" s="152">
        <f t="shared" si="35"/>
        <v>2.5</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f t="shared" si="22"/>
        <v>13</v>
      </c>
      <c r="AX59" s="154" t="str">
        <f t="shared" si="23"/>
        <v/>
      </c>
      <c r="AY59" s="178">
        <f t="shared" si="24"/>
        <v>13</v>
      </c>
      <c r="AZ59" s="169" t="str">
        <f t="shared" si="25"/>
        <v/>
      </c>
      <c r="BA59" s="159">
        <f t="shared" si="26"/>
        <v>0.25</v>
      </c>
      <c r="BB59" s="160" t="str">
        <f t="shared" si="27"/>
        <v/>
      </c>
      <c r="BC59" s="171">
        <f t="shared" si="48"/>
        <v>0.25</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56.25" x14ac:dyDescent="0.3">
      <c r="A60" s="205"/>
      <c r="B60" s="206"/>
      <c r="C60" s="197">
        <v>49</v>
      </c>
      <c r="D60" s="624" t="s">
        <v>3490</v>
      </c>
      <c r="E60" s="16" t="s">
        <v>3486</v>
      </c>
      <c r="F60" s="14"/>
      <c r="G60" s="123">
        <v>45124</v>
      </c>
      <c r="H60" s="126">
        <v>45140</v>
      </c>
      <c r="I60" s="132"/>
      <c r="J60" s="69"/>
      <c r="K60" s="136"/>
      <c r="L60" s="26"/>
      <c r="M60" s="373">
        <v>45140</v>
      </c>
      <c r="N60" s="147">
        <f t="shared" si="33"/>
        <v>13</v>
      </c>
      <c r="O60" s="23" t="s">
        <v>0</v>
      </c>
      <c r="P60" s="23"/>
      <c r="Q60" s="23"/>
      <c r="R60" s="23"/>
      <c r="S60" s="23"/>
      <c r="T60" s="26"/>
      <c r="U60" s="27"/>
      <c r="V60" s="28">
        <v>0.25</v>
      </c>
      <c r="W60" s="300">
        <v>0.25</v>
      </c>
      <c r="X60" s="299"/>
      <c r="Y60" s="149">
        <f t="shared" si="17"/>
        <v>0.5</v>
      </c>
      <c r="Z60" s="148">
        <f t="shared" si="18"/>
        <v>7.5</v>
      </c>
      <c r="AA60" s="307"/>
      <c r="AB60" s="377">
        <f t="shared" si="41"/>
        <v>-30</v>
      </c>
      <c r="AC60" s="348"/>
      <c r="AD60" s="210" t="str">
        <f t="shared" si="19"/>
        <v/>
      </c>
      <c r="AE60" s="345">
        <f t="shared" si="34"/>
        <v>-22.5</v>
      </c>
      <c r="AF60" s="319"/>
      <c r="AG60" s="320"/>
      <c r="AH60" s="318"/>
      <c r="AI60" s="150">
        <f t="shared" si="20"/>
        <v>0</v>
      </c>
      <c r="AJ60" s="151">
        <f t="shared" si="21"/>
        <v>7.5</v>
      </c>
      <c r="AK60" s="152">
        <f t="shared" si="35"/>
        <v>7.5</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f t="shared" si="22"/>
        <v>13</v>
      </c>
      <c r="AX60" s="154" t="str">
        <f t="shared" si="23"/>
        <v/>
      </c>
      <c r="AY60" s="178">
        <f t="shared" si="24"/>
        <v>13</v>
      </c>
      <c r="AZ60" s="169" t="str">
        <f t="shared" si="25"/>
        <v/>
      </c>
      <c r="BA60" s="159">
        <f t="shared" si="26"/>
        <v>0.25</v>
      </c>
      <c r="BB60" s="160" t="str">
        <f t="shared" si="27"/>
        <v/>
      </c>
      <c r="BC60" s="171">
        <f t="shared" si="48"/>
        <v>0.25</v>
      </c>
      <c r="BD60" s="160" t="str">
        <f t="shared" si="28"/>
        <v/>
      </c>
      <c r="BE60" s="186">
        <f t="shared" si="29"/>
        <v>0.25</v>
      </c>
      <c r="BF60" s="160" t="str">
        <f t="shared" si="30"/>
        <v/>
      </c>
      <c r="BG60" s="171">
        <f t="shared" si="31"/>
        <v>0.25</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619" t="s">
        <v>3491</v>
      </c>
      <c r="E61" s="20" t="s">
        <v>3486</v>
      </c>
      <c r="F61" s="14"/>
      <c r="G61" s="123">
        <v>45124</v>
      </c>
      <c r="H61" s="128">
        <v>45140</v>
      </c>
      <c r="I61" s="130"/>
      <c r="J61" s="21"/>
      <c r="K61" s="134"/>
      <c r="L61" s="24"/>
      <c r="M61" s="372">
        <v>45140</v>
      </c>
      <c r="N61" s="147">
        <f t="shared" si="33"/>
        <v>13</v>
      </c>
      <c r="O61" s="23"/>
      <c r="P61" s="23"/>
      <c r="Q61" s="23"/>
      <c r="R61" s="23" t="s">
        <v>0</v>
      </c>
      <c r="S61" s="23"/>
      <c r="T61" s="23"/>
      <c r="U61" s="24"/>
      <c r="V61" s="28">
        <v>0.25</v>
      </c>
      <c r="W61" s="299"/>
      <c r="X61" s="299"/>
      <c r="Y61" s="149">
        <f t="shared" si="17"/>
        <v>0.25</v>
      </c>
      <c r="Z61" s="148">
        <f t="shared" si="18"/>
        <v>2.5</v>
      </c>
      <c r="AA61" s="306"/>
      <c r="AB61" s="377">
        <f t="shared" si="41"/>
        <v>-30</v>
      </c>
      <c r="AC61" s="348"/>
      <c r="AD61" s="210" t="str">
        <f t="shared" si="19"/>
        <v/>
      </c>
      <c r="AE61" s="345">
        <f t="shared" si="34"/>
        <v>-27.5</v>
      </c>
      <c r="AF61" s="318"/>
      <c r="AG61" s="321"/>
      <c r="AH61" s="318"/>
      <c r="AI61" s="150">
        <f t="shared" si="20"/>
        <v>0</v>
      </c>
      <c r="AJ61" s="151">
        <f t="shared" si="21"/>
        <v>2.5</v>
      </c>
      <c r="AK61" s="152">
        <f t="shared" si="35"/>
        <v>2.5</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f t="shared" si="22"/>
        <v>13</v>
      </c>
      <c r="AX61" s="154" t="str">
        <f t="shared" si="23"/>
        <v/>
      </c>
      <c r="AY61" s="178">
        <f t="shared" si="24"/>
        <v>13</v>
      </c>
      <c r="AZ61" s="169" t="str">
        <f t="shared" si="25"/>
        <v/>
      </c>
      <c r="BA61" s="159">
        <f t="shared" si="26"/>
        <v>0.25</v>
      </c>
      <c r="BB61" s="160" t="str">
        <f t="shared" si="27"/>
        <v/>
      </c>
      <c r="BC61" s="171">
        <f t="shared" si="48"/>
        <v>0.25</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9"/>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75" x14ac:dyDescent="0.3">
      <c r="A62" s="203"/>
      <c r="B62" s="204"/>
      <c r="C62" s="197">
        <v>51</v>
      </c>
      <c r="D62" s="625" t="s">
        <v>3492</v>
      </c>
      <c r="E62" s="31" t="s">
        <v>3486</v>
      </c>
      <c r="F62" s="30"/>
      <c r="G62" s="123">
        <v>45124</v>
      </c>
      <c r="H62" s="125">
        <v>45140</v>
      </c>
      <c r="I62" s="129"/>
      <c r="J62" s="67"/>
      <c r="K62" s="133"/>
      <c r="L62" s="108"/>
      <c r="M62" s="372">
        <v>45140</v>
      </c>
      <c r="N62" s="147">
        <f t="shared" si="33"/>
        <v>13</v>
      </c>
      <c r="O62" s="23"/>
      <c r="P62" s="125"/>
      <c r="Q62" s="125"/>
      <c r="R62" s="125" t="s">
        <v>0</v>
      </c>
      <c r="S62" s="125"/>
      <c r="T62" s="125"/>
      <c r="U62" s="122"/>
      <c r="V62" s="28">
        <v>0.25</v>
      </c>
      <c r="W62" s="296"/>
      <c r="X62" s="296"/>
      <c r="Y62" s="149">
        <f t="shared" si="17"/>
        <v>0.25</v>
      </c>
      <c r="Z62" s="148">
        <f t="shared" si="18"/>
        <v>2.5</v>
      </c>
      <c r="AA62" s="305"/>
      <c r="AB62" s="377">
        <f t="shared" si="41"/>
        <v>-30</v>
      </c>
      <c r="AC62" s="347"/>
      <c r="AD62" s="210" t="str">
        <f t="shared" si="19"/>
        <v/>
      </c>
      <c r="AE62" s="345">
        <f t="shared" si="34"/>
        <v>-27.5</v>
      </c>
      <c r="AF62" s="310"/>
      <c r="AG62" s="311"/>
      <c r="AH62" s="310"/>
      <c r="AI62" s="150">
        <f t="shared" si="20"/>
        <v>0</v>
      </c>
      <c r="AJ62" s="151">
        <f t="shared" si="21"/>
        <v>2.5</v>
      </c>
      <c r="AK62" s="152">
        <f t="shared" si="35"/>
        <v>2.5</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f t="shared" si="22"/>
        <v>13</v>
      </c>
      <c r="AX62" s="154" t="str">
        <f t="shared" si="23"/>
        <v/>
      </c>
      <c r="AY62" s="178">
        <f t="shared" si="24"/>
        <v>13</v>
      </c>
      <c r="AZ62" s="169" t="str">
        <f t="shared" si="25"/>
        <v/>
      </c>
      <c r="BA62" s="159">
        <f t="shared" si="26"/>
        <v>0.25</v>
      </c>
      <c r="BB62" s="160" t="str">
        <f t="shared" si="27"/>
        <v/>
      </c>
      <c r="BC62" s="171">
        <f t="shared" si="48"/>
        <v>0.25</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56.25" x14ac:dyDescent="0.3">
      <c r="A63" s="203"/>
      <c r="B63" s="204"/>
      <c r="C63" s="197">
        <v>52</v>
      </c>
      <c r="D63" s="622" t="s">
        <v>3489</v>
      </c>
      <c r="E63" s="29" t="s">
        <v>3528</v>
      </c>
      <c r="F63" s="30"/>
      <c r="G63" s="123">
        <v>45124</v>
      </c>
      <c r="H63" s="122">
        <v>45140</v>
      </c>
      <c r="I63" s="129"/>
      <c r="J63" s="67"/>
      <c r="K63" s="133"/>
      <c r="L63" s="108"/>
      <c r="M63" s="371">
        <v>45140</v>
      </c>
      <c r="N63" s="147">
        <f t="shared" si="33"/>
        <v>13</v>
      </c>
      <c r="O63" s="125"/>
      <c r="P63" s="125"/>
      <c r="Q63" s="125"/>
      <c r="R63" s="125" t="s">
        <v>0</v>
      </c>
      <c r="S63" s="125"/>
      <c r="T63" s="122"/>
      <c r="U63" s="298"/>
      <c r="V63" s="28">
        <v>0.25</v>
      </c>
      <c r="W63" s="296"/>
      <c r="X63" s="296"/>
      <c r="Y63" s="149">
        <f t="shared" si="17"/>
        <v>0.25</v>
      </c>
      <c r="Z63" s="148">
        <f t="shared" si="18"/>
        <v>2.5</v>
      </c>
      <c r="AA63" s="305"/>
      <c r="AB63" s="377">
        <f t="shared" si="41"/>
        <v>-30</v>
      </c>
      <c r="AC63" s="347"/>
      <c r="AD63" s="210" t="str">
        <f t="shared" si="19"/>
        <v/>
      </c>
      <c r="AE63" s="345">
        <f t="shared" si="34"/>
        <v>-27.5</v>
      </c>
      <c r="AF63" s="310"/>
      <c r="AG63" s="312"/>
      <c r="AH63" s="313"/>
      <c r="AI63" s="150">
        <f t="shared" si="20"/>
        <v>0</v>
      </c>
      <c r="AJ63" s="151">
        <f t="shared" si="21"/>
        <v>2.5</v>
      </c>
      <c r="AK63" s="152">
        <f t="shared" si="35"/>
        <v>2.5</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f t="shared" si="22"/>
        <v>13</v>
      </c>
      <c r="AX63" s="154" t="str">
        <f t="shared" si="23"/>
        <v/>
      </c>
      <c r="AY63" s="178">
        <f t="shared" si="24"/>
        <v>13</v>
      </c>
      <c r="AZ63" s="169" t="str">
        <f t="shared" si="25"/>
        <v/>
      </c>
      <c r="BA63" s="159">
        <f t="shared" si="26"/>
        <v>0.25</v>
      </c>
      <c r="BB63" s="160" t="str">
        <f t="shared" si="27"/>
        <v/>
      </c>
      <c r="BC63" s="171">
        <f t="shared" si="48"/>
        <v>0.25</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56.25" x14ac:dyDescent="0.3">
      <c r="A64" s="203"/>
      <c r="B64" s="204"/>
      <c r="C64" s="197">
        <v>53</v>
      </c>
      <c r="D64" s="626" t="s">
        <v>3490</v>
      </c>
      <c r="E64" s="29" t="s">
        <v>3528</v>
      </c>
      <c r="F64" s="30"/>
      <c r="G64" s="123">
        <v>45124</v>
      </c>
      <c r="H64" s="124">
        <v>45140</v>
      </c>
      <c r="I64" s="130"/>
      <c r="J64" s="21"/>
      <c r="K64" s="134"/>
      <c r="L64" s="24"/>
      <c r="M64" s="372">
        <v>45140</v>
      </c>
      <c r="N64" s="147">
        <f t="shared" si="33"/>
        <v>13</v>
      </c>
      <c r="O64" s="125"/>
      <c r="P64" s="125"/>
      <c r="Q64" s="125"/>
      <c r="R64" s="125" t="s">
        <v>0</v>
      </c>
      <c r="S64" s="125"/>
      <c r="T64" s="122"/>
      <c r="U64" s="298"/>
      <c r="V64" s="28">
        <v>0.25</v>
      </c>
      <c r="W64" s="296"/>
      <c r="X64" s="296"/>
      <c r="Y64" s="149">
        <f t="shared" si="17"/>
        <v>0.25</v>
      </c>
      <c r="Z64" s="148">
        <f t="shared" si="18"/>
        <v>2.5</v>
      </c>
      <c r="AA64" s="305"/>
      <c r="AB64" s="377">
        <f t="shared" si="41"/>
        <v>-30</v>
      </c>
      <c r="AC64" s="347"/>
      <c r="AD64" s="210" t="str">
        <f t="shared" si="19"/>
        <v/>
      </c>
      <c r="AE64" s="345">
        <f t="shared" si="34"/>
        <v>-27.5</v>
      </c>
      <c r="AF64" s="310"/>
      <c r="AG64" s="312"/>
      <c r="AH64" s="313"/>
      <c r="AI64" s="150">
        <f t="shared" si="20"/>
        <v>0</v>
      </c>
      <c r="AJ64" s="151">
        <f t="shared" si="21"/>
        <v>2.5</v>
      </c>
      <c r="AK64" s="152">
        <f t="shared" si="35"/>
        <v>2.5</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f t="shared" si="22"/>
        <v>13</v>
      </c>
      <c r="AX64" s="154" t="str">
        <f t="shared" si="23"/>
        <v/>
      </c>
      <c r="AY64" s="178">
        <f t="shared" si="24"/>
        <v>13</v>
      </c>
      <c r="AZ64" s="169" t="str">
        <f t="shared" si="25"/>
        <v/>
      </c>
      <c r="BA64" s="159">
        <f t="shared" si="26"/>
        <v>0.25</v>
      </c>
      <c r="BB64" s="160" t="str">
        <f t="shared" si="27"/>
        <v/>
      </c>
      <c r="BC64" s="171">
        <f t="shared" si="48"/>
        <v>0.25</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620" t="s">
        <v>3491</v>
      </c>
      <c r="E65" s="29" t="s">
        <v>3528</v>
      </c>
      <c r="F65" s="30"/>
      <c r="G65" s="123">
        <v>45124</v>
      </c>
      <c r="H65" s="124">
        <v>45140</v>
      </c>
      <c r="I65" s="130"/>
      <c r="J65" s="21"/>
      <c r="K65" s="134"/>
      <c r="L65" s="24"/>
      <c r="M65" s="372">
        <v>45140</v>
      </c>
      <c r="N65" s="147">
        <f t="shared" si="33"/>
        <v>13</v>
      </c>
      <c r="O65" s="125"/>
      <c r="P65" s="125"/>
      <c r="Q65" s="125"/>
      <c r="R65" s="125" t="s">
        <v>0</v>
      </c>
      <c r="S65" s="125"/>
      <c r="T65" s="122"/>
      <c r="U65" s="298"/>
      <c r="V65" s="28">
        <v>0.25</v>
      </c>
      <c r="W65" s="296"/>
      <c r="X65" s="296"/>
      <c r="Y65" s="149">
        <f t="shared" si="17"/>
        <v>0.25</v>
      </c>
      <c r="Z65" s="148">
        <f t="shared" si="18"/>
        <v>2.5</v>
      </c>
      <c r="AA65" s="305"/>
      <c r="AB65" s="377">
        <f t="shared" si="41"/>
        <v>-30</v>
      </c>
      <c r="AC65" s="347"/>
      <c r="AD65" s="210" t="str">
        <f t="shared" si="19"/>
        <v/>
      </c>
      <c r="AE65" s="345">
        <f t="shared" si="34"/>
        <v>-27.5</v>
      </c>
      <c r="AF65" s="310"/>
      <c r="AG65" s="312"/>
      <c r="AH65" s="313"/>
      <c r="AI65" s="150">
        <f t="shared" si="20"/>
        <v>0</v>
      </c>
      <c r="AJ65" s="151">
        <f t="shared" si="21"/>
        <v>2.5</v>
      </c>
      <c r="AK65" s="152">
        <f t="shared" si="35"/>
        <v>2.5</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f t="shared" si="22"/>
        <v>13</v>
      </c>
      <c r="AX65" s="154" t="str">
        <f t="shared" si="23"/>
        <v/>
      </c>
      <c r="AY65" s="178">
        <f t="shared" si="24"/>
        <v>13</v>
      </c>
      <c r="AZ65" s="169" t="str">
        <f t="shared" si="25"/>
        <v/>
      </c>
      <c r="BA65" s="159">
        <f t="shared" si="26"/>
        <v>0.25</v>
      </c>
      <c r="BB65" s="160" t="str">
        <f t="shared" si="27"/>
        <v/>
      </c>
      <c r="BC65" s="171">
        <f t="shared" si="48"/>
        <v>0.25</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75" x14ac:dyDescent="0.3">
      <c r="A66" s="205"/>
      <c r="B66" s="206"/>
      <c r="C66" s="198">
        <v>55</v>
      </c>
      <c r="D66" s="627" t="s">
        <v>3492</v>
      </c>
      <c r="E66" s="13" t="s">
        <v>3528</v>
      </c>
      <c r="F66" s="14"/>
      <c r="G66" s="123">
        <v>45124</v>
      </c>
      <c r="H66" s="124">
        <v>45140</v>
      </c>
      <c r="I66" s="130"/>
      <c r="J66" s="21"/>
      <c r="K66" s="134"/>
      <c r="L66" s="24"/>
      <c r="M66" s="372">
        <v>45140</v>
      </c>
      <c r="N66" s="147">
        <f t="shared" si="33"/>
        <v>13</v>
      </c>
      <c r="O66" s="23"/>
      <c r="P66" s="23"/>
      <c r="Q66" s="23"/>
      <c r="R66" s="23" t="s">
        <v>0</v>
      </c>
      <c r="S66" s="23"/>
      <c r="T66" s="24"/>
      <c r="U66" s="25"/>
      <c r="V66" s="28">
        <v>0.25</v>
      </c>
      <c r="W66" s="296"/>
      <c r="X66" s="296"/>
      <c r="Y66" s="149">
        <f t="shared" si="17"/>
        <v>0.25</v>
      </c>
      <c r="Z66" s="148">
        <f t="shared" si="18"/>
        <v>2.5</v>
      </c>
      <c r="AA66" s="306"/>
      <c r="AB66" s="377">
        <f t="shared" si="41"/>
        <v>-30</v>
      </c>
      <c r="AC66" s="348"/>
      <c r="AD66" s="210" t="str">
        <f t="shared" si="19"/>
        <v/>
      </c>
      <c r="AE66" s="345">
        <f t="shared" si="34"/>
        <v>-27.5</v>
      </c>
      <c r="AF66" s="318"/>
      <c r="AG66" s="317"/>
      <c r="AH66" s="315"/>
      <c r="AI66" s="150">
        <f t="shared" si="20"/>
        <v>0</v>
      </c>
      <c r="AJ66" s="151">
        <f t="shared" si="21"/>
        <v>2.5</v>
      </c>
      <c r="AK66" s="152">
        <f t="shared" si="35"/>
        <v>2.5</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f t="shared" si="22"/>
        <v>13</v>
      </c>
      <c r="AX66" s="154" t="str">
        <f t="shared" si="23"/>
        <v/>
      </c>
      <c r="AY66" s="178">
        <f t="shared" si="24"/>
        <v>13</v>
      </c>
      <c r="AZ66" s="169" t="str">
        <f t="shared" si="25"/>
        <v/>
      </c>
      <c r="BA66" s="159">
        <f t="shared" si="26"/>
        <v>0.25</v>
      </c>
      <c r="BB66" s="160" t="str">
        <f t="shared" si="27"/>
        <v/>
      </c>
      <c r="BC66" s="171">
        <f t="shared" si="48"/>
        <v>0.25</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56.25" x14ac:dyDescent="0.3">
      <c r="A67" s="205"/>
      <c r="B67" s="206"/>
      <c r="C67" s="197">
        <v>56</v>
      </c>
      <c r="D67" s="623" t="s">
        <v>3489</v>
      </c>
      <c r="E67" s="13" t="s">
        <v>3505</v>
      </c>
      <c r="F67" s="14"/>
      <c r="G67" s="123">
        <v>45124</v>
      </c>
      <c r="H67" s="124">
        <v>45140</v>
      </c>
      <c r="I67" s="130"/>
      <c r="J67" s="21"/>
      <c r="K67" s="134"/>
      <c r="L67" s="24"/>
      <c r="M67" s="372">
        <v>45140</v>
      </c>
      <c r="N67" s="147">
        <f t="shared" si="33"/>
        <v>13</v>
      </c>
      <c r="O67" s="23"/>
      <c r="P67" s="23"/>
      <c r="Q67" s="23"/>
      <c r="R67" s="23" t="s">
        <v>0</v>
      </c>
      <c r="S67" s="23"/>
      <c r="T67" s="24"/>
      <c r="U67" s="25"/>
      <c r="V67" s="28">
        <v>0.25</v>
      </c>
      <c r="W67" s="299"/>
      <c r="X67" s="296"/>
      <c r="Y67" s="149">
        <f t="shared" si="17"/>
        <v>0.25</v>
      </c>
      <c r="Z67" s="148">
        <f t="shared" si="18"/>
        <v>2.5</v>
      </c>
      <c r="AA67" s="306"/>
      <c r="AB67" s="377">
        <f t="shared" si="41"/>
        <v>-30</v>
      </c>
      <c r="AC67" s="348"/>
      <c r="AD67" s="210" t="str">
        <f t="shared" si="19"/>
        <v/>
      </c>
      <c r="AE67" s="345">
        <f t="shared" si="34"/>
        <v>-27.5</v>
      </c>
      <c r="AF67" s="318"/>
      <c r="AG67" s="317"/>
      <c r="AH67" s="315"/>
      <c r="AI67" s="150">
        <f t="shared" si="20"/>
        <v>0</v>
      </c>
      <c r="AJ67" s="151">
        <f t="shared" si="21"/>
        <v>2.5</v>
      </c>
      <c r="AK67" s="152">
        <f t="shared" si="35"/>
        <v>2.5</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f t="shared" si="22"/>
        <v>13</v>
      </c>
      <c r="AX67" s="154" t="str">
        <f t="shared" si="23"/>
        <v/>
      </c>
      <c r="AY67" s="178">
        <f t="shared" si="24"/>
        <v>13</v>
      </c>
      <c r="AZ67" s="169" t="str">
        <f t="shared" si="25"/>
        <v/>
      </c>
      <c r="BA67" s="159">
        <f t="shared" si="26"/>
        <v>0.25</v>
      </c>
      <c r="BB67" s="160" t="str">
        <f t="shared" si="27"/>
        <v/>
      </c>
      <c r="BC67" s="171">
        <f t="shared" si="48"/>
        <v>0.25</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56.25" x14ac:dyDescent="0.3">
      <c r="A68" s="205"/>
      <c r="B68" s="206"/>
      <c r="C68" s="198">
        <v>57</v>
      </c>
      <c r="D68" s="628" t="s">
        <v>3490</v>
      </c>
      <c r="E68" s="13" t="s">
        <v>3505</v>
      </c>
      <c r="F68" s="14"/>
      <c r="G68" s="123">
        <v>45124</v>
      </c>
      <c r="H68" s="124">
        <v>45140</v>
      </c>
      <c r="I68" s="130"/>
      <c r="J68" s="21"/>
      <c r="K68" s="134"/>
      <c r="L68" s="24"/>
      <c r="M68" s="372">
        <v>45140</v>
      </c>
      <c r="N68" s="147">
        <f t="shared" si="33"/>
        <v>13</v>
      </c>
      <c r="O68" s="23"/>
      <c r="P68" s="23"/>
      <c r="Q68" s="23"/>
      <c r="R68" s="23" t="s">
        <v>0</v>
      </c>
      <c r="S68" s="23"/>
      <c r="T68" s="24"/>
      <c r="U68" s="25"/>
      <c r="V68" s="28">
        <v>0.25</v>
      </c>
      <c r="W68" s="299"/>
      <c r="X68" s="296"/>
      <c r="Y68" s="149">
        <f t="shared" si="17"/>
        <v>0.25</v>
      </c>
      <c r="Z68" s="148">
        <f t="shared" si="18"/>
        <v>2.5</v>
      </c>
      <c r="AA68" s="306"/>
      <c r="AB68" s="377">
        <f t="shared" si="41"/>
        <v>-30</v>
      </c>
      <c r="AC68" s="348"/>
      <c r="AD68" s="210" t="str">
        <f t="shared" si="19"/>
        <v/>
      </c>
      <c r="AE68" s="345">
        <f t="shared" si="34"/>
        <v>-27.5</v>
      </c>
      <c r="AF68" s="318"/>
      <c r="AG68" s="317"/>
      <c r="AH68" s="315"/>
      <c r="AI68" s="150">
        <f t="shared" si="20"/>
        <v>0</v>
      </c>
      <c r="AJ68" s="151">
        <f t="shared" si="21"/>
        <v>2.5</v>
      </c>
      <c r="AK68" s="152">
        <f t="shared" si="35"/>
        <v>2.5</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f t="shared" si="22"/>
        <v>13</v>
      </c>
      <c r="AX68" s="154" t="str">
        <f t="shared" si="23"/>
        <v/>
      </c>
      <c r="AY68" s="178">
        <f t="shared" si="24"/>
        <v>13</v>
      </c>
      <c r="AZ68" s="169" t="str">
        <f t="shared" si="25"/>
        <v/>
      </c>
      <c r="BA68" s="159">
        <f t="shared" si="26"/>
        <v>0.25</v>
      </c>
      <c r="BB68" s="160" t="str">
        <f t="shared" si="27"/>
        <v/>
      </c>
      <c r="BC68" s="171">
        <f t="shared" si="48"/>
        <v>0.25</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621" t="s">
        <v>3491</v>
      </c>
      <c r="E69" s="15" t="s">
        <v>3505</v>
      </c>
      <c r="F69" s="14"/>
      <c r="G69" s="123">
        <v>45124</v>
      </c>
      <c r="H69" s="124">
        <v>45140</v>
      </c>
      <c r="I69" s="130"/>
      <c r="J69" s="21"/>
      <c r="K69" s="134"/>
      <c r="L69" s="24"/>
      <c r="M69" s="372">
        <v>45140</v>
      </c>
      <c r="N69" s="147">
        <f t="shared" si="33"/>
        <v>13</v>
      </c>
      <c r="O69" s="23"/>
      <c r="P69" s="23"/>
      <c r="Q69" s="23"/>
      <c r="R69" s="23" t="s">
        <v>0</v>
      </c>
      <c r="S69" s="23"/>
      <c r="T69" s="24"/>
      <c r="U69" s="25"/>
      <c r="V69" s="28">
        <v>0.25</v>
      </c>
      <c r="W69" s="299"/>
      <c r="X69" s="296"/>
      <c r="Y69" s="149">
        <f t="shared" si="17"/>
        <v>0.25</v>
      </c>
      <c r="Z69" s="148">
        <f t="shared" si="18"/>
        <v>2.5</v>
      </c>
      <c r="AA69" s="306"/>
      <c r="AB69" s="377">
        <f t="shared" si="41"/>
        <v>-30</v>
      </c>
      <c r="AC69" s="348"/>
      <c r="AD69" s="210" t="str">
        <f t="shared" si="19"/>
        <v/>
      </c>
      <c r="AE69" s="345">
        <f t="shared" si="34"/>
        <v>-27.5</v>
      </c>
      <c r="AF69" s="318"/>
      <c r="AG69" s="317"/>
      <c r="AH69" s="315"/>
      <c r="AI69" s="150">
        <f t="shared" si="20"/>
        <v>0</v>
      </c>
      <c r="AJ69" s="151">
        <f t="shared" si="21"/>
        <v>2.5</v>
      </c>
      <c r="AK69" s="152">
        <f t="shared" si="35"/>
        <v>2.5</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f t="shared" si="22"/>
        <v>13</v>
      </c>
      <c r="AX69" s="154" t="str">
        <f t="shared" si="23"/>
        <v/>
      </c>
      <c r="AY69" s="178">
        <f t="shared" si="24"/>
        <v>13</v>
      </c>
      <c r="AZ69" s="169" t="str">
        <f t="shared" si="25"/>
        <v/>
      </c>
      <c r="BA69" s="159">
        <f t="shared" si="26"/>
        <v>0.25</v>
      </c>
      <c r="BB69" s="160" t="str">
        <f t="shared" si="27"/>
        <v/>
      </c>
      <c r="BC69" s="171">
        <f t="shared" si="48"/>
        <v>0.25</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75" x14ac:dyDescent="0.3">
      <c r="A70" s="205"/>
      <c r="B70" s="206"/>
      <c r="C70" s="197">
        <v>59</v>
      </c>
      <c r="D70" s="629" t="s">
        <v>3492</v>
      </c>
      <c r="E70" s="13" t="s">
        <v>3505</v>
      </c>
      <c r="F70" s="14"/>
      <c r="G70" s="123">
        <v>45124</v>
      </c>
      <c r="H70" s="124">
        <v>45140</v>
      </c>
      <c r="I70" s="130"/>
      <c r="J70" s="21"/>
      <c r="K70" s="134"/>
      <c r="L70" s="24"/>
      <c r="M70" s="372">
        <v>45140</v>
      </c>
      <c r="N70" s="147">
        <f t="shared" si="33"/>
        <v>13</v>
      </c>
      <c r="O70" s="23"/>
      <c r="P70" s="23"/>
      <c r="Q70" s="23"/>
      <c r="R70" s="23" t="s">
        <v>0</v>
      </c>
      <c r="S70" s="23"/>
      <c r="T70" s="24"/>
      <c r="U70" s="25"/>
      <c r="V70" s="28">
        <v>0.25</v>
      </c>
      <c r="W70" s="299"/>
      <c r="X70" s="296"/>
      <c r="Y70" s="149">
        <f t="shared" si="17"/>
        <v>0.25</v>
      </c>
      <c r="Z70" s="148">
        <f t="shared" si="18"/>
        <v>2.5</v>
      </c>
      <c r="AA70" s="306"/>
      <c r="AB70" s="377">
        <f t="shared" si="41"/>
        <v>-30</v>
      </c>
      <c r="AC70" s="348"/>
      <c r="AD70" s="210" t="str">
        <f t="shared" si="19"/>
        <v/>
      </c>
      <c r="AE70" s="345">
        <f t="shared" si="34"/>
        <v>-27.5</v>
      </c>
      <c r="AF70" s="318"/>
      <c r="AG70" s="317"/>
      <c r="AH70" s="315"/>
      <c r="AI70" s="150">
        <f t="shared" si="20"/>
        <v>0</v>
      </c>
      <c r="AJ70" s="151">
        <f t="shared" si="21"/>
        <v>2.5</v>
      </c>
      <c r="AK70" s="152">
        <f t="shared" si="35"/>
        <v>2.5</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f t="shared" si="22"/>
        <v>13</v>
      </c>
      <c r="AX70" s="154" t="str">
        <f t="shared" si="23"/>
        <v/>
      </c>
      <c r="AY70" s="178">
        <f t="shared" si="24"/>
        <v>13</v>
      </c>
      <c r="AZ70" s="169" t="str">
        <f t="shared" si="25"/>
        <v/>
      </c>
      <c r="BA70" s="159">
        <f t="shared" si="26"/>
        <v>0.25</v>
      </c>
      <c r="BB70" s="160" t="str">
        <f t="shared" si="27"/>
        <v/>
      </c>
      <c r="BC70" s="171">
        <f t="shared" si="48"/>
        <v>0.25</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40.5" customHeight="1" x14ac:dyDescent="0.3">
      <c r="A71" s="205"/>
      <c r="B71" s="206"/>
      <c r="C71" s="198">
        <v>60</v>
      </c>
      <c r="D71" s="618" t="s">
        <v>3493</v>
      </c>
      <c r="E71" s="13" t="s">
        <v>3486</v>
      </c>
      <c r="F71" s="14"/>
      <c r="G71" s="123">
        <v>45127</v>
      </c>
      <c r="H71" s="126">
        <v>45147</v>
      </c>
      <c r="I71" s="132"/>
      <c r="J71" s="69"/>
      <c r="K71" s="136"/>
      <c r="L71" s="26"/>
      <c r="M71" s="372">
        <v>45147</v>
      </c>
      <c r="N71" s="147">
        <f t="shared" si="33"/>
        <v>15</v>
      </c>
      <c r="O71" s="23" t="s">
        <v>0</v>
      </c>
      <c r="P71" s="23"/>
      <c r="Q71" s="23"/>
      <c r="R71" s="23"/>
      <c r="S71" s="23"/>
      <c r="T71" s="24"/>
      <c r="U71" s="25"/>
      <c r="V71" s="28">
        <v>0.25</v>
      </c>
      <c r="W71" s="299">
        <v>0.25</v>
      </c>
      <c r="X71" s="296"/>
      <c r="Y71" s="149">
        <f t="shared" si="17"/>
        <v>0.5</v>
      </c>
      <c r="Z71" s="148">
        <f t="shared" si="18"/>
        <v>7.5</v>
      </c>
      <c r="AA71" s="306"/>
      <c r="AB71" s="377">
        <f t="shared" si="41"/>
        <v>-30</v>
      </c>
      <c r="AC71" s="348"/>
      <c r="AD71" s="210" t="str">
        <f t="shared" si="19"/>
        <v/>
      </c>
      <c r="AE71" s="345">
        <f t="shared" si="34"/>
        <v>-22.5</v>
      </c>
      <c r="AF71" s="318"/>
      <c r="AG71" s="317"/>
      <c r="AH71" s="315"/>
      <c r="AI71" s="150">
        <f t="shared" si="20"/>
        <v>0</v>
      </c>
      <c r="AJ71" s="151">
        <f t="shared" si="21"/>
        <v>7.5</v>
      </c>
      <c r="AK71" s="152">
        <f t="shared" si="35"/>
        <v>7.5</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f t="shared" si="22"/>
        <v>15</v>
      </c>
      <c r="AX71" s="154" t="str">
        <f t="shared" si="23"/>
        <v/>
      </c>
      <c r="AY71" s="178">
        <f t="shared" si="24"/>
        <v>15</v>
      </c>
      <c r="AZ71" s="169" t="str">
        <f t="shared" si="25"/>
        <v/>
      </c>
      <c r="BA71" s="159">
        <f t="shared" si="26"/>
        <v>0.25</v>
      </c>
      <c r="BB71" s="160" t="str">
        <f t="shared" si="27"/>
        <v/>
      </c>
      <c r="BC71" s="171">
        <f t="shared" si="48"/>
        <v>0.25</v>
      </c>
      <c r="BD71" s="160" t="str">
        <f t="shared" si="28"/>
        <v/>
      </c>
      <c r="BE71" s="186">
        <f t="shared" si="29"/>
        <v>0.25</v>
      </c>
      <c r="BF71" s="160" t="str">
        <f t="shared" si="30"/>
        <v/>
      </c>
      <c r="BG71" s="171">
        <f t="shared" si="31"/>
        <v>0.25</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37.5" x14ac:dyDescent="0.3">
      <c r="A72" s="205"/>
      <c r="B72" s="206"/>
      <c r="C72" s="197">
        <v>61</v>
      </c>
      <c r="D72" s="618" t="s">
        <v>3494</v>
      </c>
      <c r="E72" s="13" t="s">
        <v>3486</v>
      </c>
      <c r="F72" s="14"/>
      <c r="G72" s="123">
        <v>45127</v>
      </c>
      <c r="H72" s="124">
        <v>45147</v>
      </c>
      <c r="I72" s="130"/>
      <c r="J72" s="21"/>
      <c r="K72" s="134"/>
      <c r="L72" s="24"/>
      <c r="M72" s="372">
        <v>45147</v>
      </c>
      <c r="N72" s="147">
        <f t="shared" si="33"/>
        <v>15</v>
      </c>
      <c r="O72" s="23" t="s">
        <v>0</v>
      </c>
      <c r="P72" s="23"/>
      <c r="Q72" s="23"/>
      <c r="R72" s="23"/>
      <c r="S72" s="23"/>
      <c r="T72" s="24"/>
      <c r="U72" s="25"/>
      <c r="V72" s="28">
        <v>0.25</v>
      </c>
      <c r="W72" s="299">
        <v>0.25</v>
      </c>
      <c r="X72" s="296"/>
      <c r="Y72" s="149">
        <f t="shared" si="17"/>
        <v>0.5</v>
      </c>
      <c r="Z72" s="148">
        <f t="shared" si="18"/>
        <v>7.5</v>
      </c>
      <c r="AA72" s="306"/>
      <c r="AB72" s="377">
        <f t="shared" si="41"/>
        <v>-30</v>
      </c>
      <c r="AC72" s="348"/>
      <c r="AD72" s="210" t="str">
        <f t="shared" si="19"/>
        <v/>
      </c>
      <c r="AE72" s="345">
        <f t="shared" si="34"/>
        <v>-22.5</v>
      </c>
      <c r="AF72" s="318"/>
      <c r="AG72" s="317"/>
      <c r="AH72" s="315"/>
      <c r="AI72" s="150">
        <f t="shared" si="20"/>
        <v>0</v>
      </c>
      <c r="AJ72" s="151">
        <f t="shared" si="21"/>
        <v>7.5</v>
      </c>
      <c r="AK72" s="152">
        <f t="shared" si="35"/>
        <v>7.5</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f t="shared" si="22"/>
        <v>15</v>
      </c>
      <c r="AX72" s="154" t="str">
        <f t="shared" si="23"/>
        <v/>
      </c>
      <c r="AY72" s="178">
        <f t="shared" si="24"/>
        <v>15</v>
      </c>
      <c r="AZ72" s="169" t="str">
        <f t="shared" si="25"/>
        <v/>
      </c>
      <c r="BA72" s="159">
        <f t="shared" si="26"/>
        <v>0.25</v>
      </c>
      <c r="BB72" s="160" t="str">
        <f t="shared" si="27"/>
        <v/>
      </c>
      <c r="BC72" s="171">
        <f t="shared" si="48"/>
        <v>0.25</v>
      </c>
      <c r="BD72" s="160" t="str">
        <f t="shared" si="28"/>
        <v/>
      </c>
      <c r="BE72" s="186">
        <f t="shared" si="29"/>
        <v>0.25</v>
      </c>
      <c r="BF72" s="160" t="str">
        <f t="shared" si="30"/>
        <v/>
      </c>
      <c r="BG72" s="171">
        <f t="shared" si="31"/>
        <v>0.25</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37.5" x14ac:dyDescent="0.3">
      <c r="A73" s="205"/>
      <c r="B73" s="206"/>
      <c r="C73" s="198">
        <v>62</v>
      </c>
      <c r="D73" s="630" t="s">
        <v>3495</v>
      </c>
      <c r="E73" s="15" t="s">
        <v>3486</v>
      </c>
      <c r="F73" s="14"/>
      <c r="G73" s="123">
        <v>45127</v>
      </c>
      <c r="H73" s="124">
        <v>45147</v>
      </c>
      <c r="I73" s="130"/>
      <c r="J73" s="21"/>
      <c r="K73" s="134"/>
      <c r="L73" s="24"/>
      <c r="M73" s="372">
        <v>45147</v>
      </c>
      <c r="N73" s="147">
        <f t="shared" si="33"/>
        <v>15</v>
      </c>
      <c r="O73" s="23" t="s">
        <v>0</v>
      </c>
      <c r="P73" s="23"/>
      <c r="Q73" s="23"/>
      <c r="R73" s="23"/>
      <c r="S73" s="23"/>
      <c r="T73" s="24"/>
      <c r="U73" s="25"/>
      <c r="V73" s="28">
        <v>0.25</v>
      </c>
      <c r="W73" s="299">
        <v>0.25</v>
      </c>
      <c r="X73" s="296"/>
      <c r="Y73" s="149">
        <f t="shared" si="17"/>
        <v>0.5</v>
      </c>
      <c r="Z73" s="148">
        <f t="shared" si="18"/>
        <v>7.5</v>
      </c>
      <c r="AA73" s="306"/>
      <c r="AB73" s="377">
        <f t="shared" si="41"/>
        <v>-30</v>
      </c>
      <c r="AC73" s="348"/>
      <c r="AD73" s="210" t="str">
        <f t="shared" si="19"/>
        <v/>
      </c>
      <c r="AE73" s="345">
        <f t="shared" si="34"/>
        <v>-22.5</v>
      </c>
      <c r="AF73" s="318"/>
      <c r="AG73" s="317"/>
      <c r="AH73" s="315"/>
      <c r="AI73" s="150">
        <f t="shared" si="20"/>
        <v>0</v>
      </c>
      <c r="AJ73" s="151">
        <f t="shared" si="21"/>
        <v>7.5</v>
      </c>
      <c r="AK73" s="152">
        <f t="shared" si="35"/>
        <v>7.5</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f t="shared" si="22"/>
        <v>15</v>
      </c>
      <c r="AX73" s="154" t="str">
        <f t="shared" si="23"/>
        <v/>
      </c>
      <c r="AY73" s="178">
        <f t="shared" si="24"/>
        <v>15</v>
      </c>
      <c r="AZ73" s="169" t="str">
        <f t="shared" si="25"/>
        <v/>
      </c>
      <c r="BA73" s="159">
        <f t="shared" si="26"/>
        <v>0.25</v>
      </c>
      <c r="BB73" s="160" t="str">
        <f t="shared" si="27"/>
        <v/>
      </c>
      <c r="BC73" s="171">
        <f t="shared" si="48"/>
        <v>0.25</v>
      </c>
      <c r="BD73" s="160" t="str">
        <f t="shared" si="28"/>
        <v/>
      </c>
      <c r="BE73" s="186">
        <f t="shared" si="29"/>
        <v>0.25</v>
      </c>
      <c r="BF73" s="160" t="str">
        <f t="shared" si="30"/>
        <v/>
      </c>
      <c r="BG73" s="171">
        <f t="shared" si="31"/>
        <v>0.25</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39.75" customHeight="1" x14ac:dyDescent="0.3">
      <c r="A74" s="205"/>
      <c r="B74" s="206"/>
      <c r="C74" s="198">
        <v>63</v>
      </c>
      <c r="D74" s="630" t="s">
        <v>3496</v>
      </c>
      <c r="E74" s="13" t="s">
        <v>3486</v>
      </c>
      <c r="F74" s="14"/>
      <c r="G74" s="123">
        <v>45127</v>
      </c>
      <c r="H74" s="124">
        <v>45147</v>
      </c>
      <c r="I74" s="130"/>
      <c r="J74" s="21"/>
      <c r="K74" s="134"/>
      <c r="L74" s="24"/>
      <c r="M74" s="372">
        <v>45147</v>
      </c>
      <c r="N74" s="147">
        <f t="shared" si="33"/>
        <v>15</v>
      </c>
      <c r="O74" s="23"/>
      <c r="P74" s="23"/>
      <c r="Q74" s="23"/>
      <c r="R74" s="23" t="s">
        <v>0</v>
      </c>
      <c r="S74" s="23"/>
      <c r="T74" s="24"/>
      <c r="U74" s="25"/>
      <c r="V74" s="28">
        <v>0.25</v>
      </c>
      <c r="W74" s="299"/>
      <c r="X74" s="296"/>
      <c r="Y74" s="149">
        <f t="shared" si="17"/>
        <v>0.25</v>
      </c>
      <c r="Z74" s="148">
        <f t="shared" si="18"/>
        <v>2.5</v>
      </c>
      <c r="AA74" s="306"/>
      <c r="AB74" s="377">
        <f t="shared" si="41"/>
        <v>-30</v>
      </c>
      <c r="AC74" s="348"/>
      <c r="AD74" s="210" t="str">
        <f t="shared" si="19"/>
        <v/>
      </c>
      <c r="AE74" s="345">
        <f t="shared" si="34"/>
        <v>-27.5</v>
      </c>
      <c r="AF74" s="318"/>
      <c r="AG74" s="317"/>
      <c r="AH74" s="315"/>
      <c r="AI74" s="150">
        <f t="shared" si="20"/>
        <v>0</v>
      </c>
      <c r="AJ74" s="151">
        <f t="shared" si="21"/>
        <v>2.5</v>
      </c>
      <c r="AK74" s="152">
        <f t="shared" si="35"/>
        <v>2.5</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f t="shared" si="22"/>
        <v>15</v>
      </c>
      <c r="AX74" s="154" t="str">
        <f t="shared" si="23"/>
        <v/>
      </c>
      <c r="AY74" s="178">
        <f t="shared" si="24"/>
        <v>15</v>
      </c>
      <c r="AZ74" s="169" t="str">
        <f t="shared" si="25"/>
        <v/>
      </c>
      <c r="BA74" s="159">
        <f t="shared" si="26"/>
        <v>0.25</v>
      </c>
      <c r="BB74" s="160" t="str">
        <f t="shared" si="27"/>
        <v/>
      </c>
      <c r="BC74" s="171">
        <f t="shared" si="48"/>
        <v>0.25</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37.5" x14ac:dyDescent="0.3">
      <c r="A75" s="205"/>
      <c r="B75" s="206"/>
      <c r="C75" s="197">
        <v>64</v>
      </c>
      <c r="D75" s="630" t="s">
        <v>3497</v>
      </c>
      <c r="E75" s="13" t="s">
        <v>3486</v>
      </c>
      <c r="F75" s="14"/>
      <c r="G75" s="123">
        <v>45127</v>
      </c>
      <c r="H75" s="124">
        <v>45147</v>
      </c>
      <c r="I75" s="130"/>
      <c r="J75" s="21"/>
      <c r="K75" s="134"/>
      <c r="L75" s="24"/>
      <c r="M75" s="372">
        <v>45147</v>
      </c>
      <c r="N75" s="147">
        <f t="shared" si="33"/>
        <v>15</v>
      </c>
      <c r="O75" s="23"/>
      <c r="P75" s="23"/>
      <c r="Q75" s="23"/>
      <c r="R75" s="23" t="s">
        <v>0</v>
      </c>
      <c r="S75" s="23"/>
      <c r="T75" s="24"/>
      <c r="U75" s="25"/>
      <c r="V75" s="28">
        <v>0.25</v>
      </c>
      <c r="W75" s="299"/>
      <c r="X75" s="296"/>
      <c r="Y75" s="149">
        <f t="shared" si="17"/>
        <v>0.25</v>
      </c>
      <c r="Z75" s="148">
        <f t="shared" si="18"/>
        <v>2.5</v>
      </c>
      <c r="AA75" s="306"/>
      <c r="AB75" s="377">
        <f t="shared" si="41"/>
        <v>-30</v>
      </c>
      <c r="AC75" s="348"/>
      <c r="AD75" s="210" t="str">
        <f t="shared" si="19"/>
        <v/>
      </c>
      <c r="AE75" s="345">
        <f t="shared" si="34"/>
        <v>-27.5</v>
      </c>
      <c r="AF75" s="318"/>
      <c r="AG75" s="317"/>
      <c r="AH75" s="315"/>
      <c r="AI75" s="150">
        <f t="shared" si="20"/>
        <v>0</v>
      </c>
      <c r="AJ75" s="151">
        <f t="shared" si="21"/>
        <v>2.5</v>
      </c>
      <c r="AK75" s="152">
        <f t="shared" si="35"/>
        <v>2.5</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f t="shared" si="22"/>
        <v>15</v>
      </c>
      <c r="AX75" s="154" t="str">
        <f t="shared" si="23"/>
        <v/>
      </c>
      <c r="AY75" s="178">
        <f t="shared" si="24"/>
        <v>15</v>
      </c>
      <c r="AZ75" s="169" t="str">
        <f t="shared" si="25"/>
        <v/>
      </c>
      <c r="BA75" s="159">
        <f t="shared" si="26"/>
        <v>0.25</v>
      </c>
      <c r="BB75" s="160" t="str">
        <f t="shared" si="27"/>
        <v/>
      </c>
      <c r="BC75" s="171">
        <f t="shared" si="48"/>
        <v>0.25</v>
      </c>
      <c r="BD75" s="160" t="str">
        <f t="shared" si="28"/>
        <v/>
      </c>
      <c r="BE75" s="186" t="str">
        <f t="shared" si="29"/>
        <v/>
      </c>
      <c r="BF75" s="160" t="str">
        <f t="shared" si="30"/>
        <v/>
      </c>
      <c r="BG75" s="171" t="str">
        <f t="shared" si="31"/>
        <v/>
      </c>
      <c r="BH75" s="161" t="str">
        <f t="shared" si="32"/>
        <v/>
      </c>
      <c r="BI75" s="609"/>
      <c r="BJ75" s="52"/>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37.5" x14ac:dyDescent="0.3">
      <c r="A76" s="205"/>
      <c r="B76" s="206"/>
      <c r="C76" s="198">
        <v>65</v>
      </c>
      <c r="D76" s="631" t="s">
        <v>3496</v>
      </c>
      <c r="E76" s="13" t="s">
        <v>3528</v>
      </c>
      <c r="F76" s="14"/>
      <c r="G76" s="123">
        <v>45127</v>
      </c>
      <c r="H76" s="124">
        <v>45140</v>
      </c>
      <c r="I76" s="130" t="s">
        <v>0</v>
      </c>
      <c r="J76" s="21"/>
      <c r="K76" s="134"/>
      <c r="L76" s="24"/>
      <c r="M76" s="124">
        <v>45140</v>
      </c>
      <c r="N76" s="147">
        <f t="shared" si="33"/>
        <v>10</v>
      </c>
      <c r="O76" s="23"/>
      <c r="P76" s="23"/>
      <c r="Q76" s="23"/>
      <c r="R76" s="23" t="s">
        <v>0</v>
      </c>
      <c r="S76" s="23"/>
      <c r="T76" s="24"/>
      <c r="U76" s="25"/>
      <c r="V76" s="28">
        <v>0.25</v>
      </c>
      <c r="W76" s="299"/>
      <c r="X76" s="296"/>
      <c r="Y76" s="149">
        <f t="shared" ref="Y76:Y139" si="49">V76+W76+X76</f>
        <v>0.25</v>
      </c>
      <c r="Z76" s="148">
        <f t="shared" si="18"/>
        <v>2.5</v>
      </c>
      <c r="AA76" s="306"/>
      <c r="AB76" s="377">
        <f t="shared" si="41"/>
        <v>-30</v>
      </c>
      <c r="AC76" s="348"/>
      <c r="AD76" s="210" t="str">
        <f t="shared" ref="AD76:AD139" si="50">IF(F76="x",(0-((V76*10)+(W76*20))),"")</f>
        <v/>
      </c>
      <c r="AE76" s="345">
        <f t="shared" si="34"/>
        <v>-27.5</v>
      </c>
      <c r="AF76" s="318"/>
      <c r="AG76" s="317"/>
      <c r="AH76" s="315"/>
      <c r="AI76" s="150">
        <f t="shared" si="20"/>
        <v>0</v>
      </c>
      <c r="AJ76" s="151">
        <f t="shared" ref="AJ76:AJ139" si="51">(X76*20)+Z76+AA76+AF76</f>
        <v>2.5</v>
      </c>
      <c r="AK76" s="152">
        <f t="shared" si="35"/>
        <v>2.5</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f t="shared" ref="AW76:AW139" si="52">IF(N76&gt;0,N76,"")</f>
        <v>10</v>
      </c>
      <c r="AX76" s="154" t="str">
        <f t="shared" ref="AX76:AX139" si="53">IF(AND(K76="x",AW76&gt;0),AW76,"")</f>
        <v/>
      </c>
      <c r="AY76" s="178">
        <f t="shared" ref="AY76:AY139" si="54">IF(OR(K76="x",F76="x",AW76&lt;=0),"",AW76)</f>
        <v>10</v>
      </c>
      <c r="AZ76" s="169" t="str">
        <f t="shared" ref="AZ76:AZ139" si="55">IF(AND(F76="x",AW76&gt;0),AW76,"")</f>
        <v/>
      </c>
      <c r="BA76" s="159">
        <f t="shared" ref="BA76:BA139" si="56">IF(V76&gt;0,V76,"")</f>
        <v>0.25</v>
      </c>
      <c r="BB76" s="160" t="str">
        <f t="shared" ref="BB76:BB139" si="57">IF(AND(K76="x",BA76&gt;0),BA76,"")</f>
        <v/>
      </c>
      <c r="BC76" s="171">
        <f t="shared" si="48"/>
        <v>0.25</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39" customHeight="1" x14ac:dyDescent="0.3">
      <c r="A77" s="205"/>
      <c r="B77" s="206"/>
      <c r="C77" s="197">
        <v>66</v>
      </c>
      <c r="D77" s="631" t="s">
        <v>3497</v>
      </c>
      <c r="E77" s="15" t="s">
        <v>3528</v>
      </c>
      <c r="F77" s="14"/>
      <c r="G77" s="123">
        <v>45127</v>
      </c>
      <c r="H77" s="124">
        <v>45140</v>
      </c>
      <c r="I77" s="130" t="s">
        <v>0</v>
      </c>
      <c r="J77" s="21"/>
      <c r="K77" s="134"/>
      <c r="L77" s="24"/>
      <c r="M77" s="124">
        <v>45140</v>
      </c>
      <c r="N77" s="147">
        <f t="shared" ref="N77:N140" si="63">IF((NETWORKDAYS(G77,M77)&gt;0),(NETWORKDAYS(G77,M77)),"")</f>
        <v>10</v>
      </c>
      <c r="O77" s="23"/>
      <c r="P77" s="23"/>
      <c r="Q77" s="23"/>
      <c r="R77" s="23" t="s">
        <v>0</v>
      </c>
      <c r="S77" s="23"/>
      <c r="T77" s="24"/>
      <c r="U77" s="25"/>
      <c r="V77" s="28">
        <v>0.25</v>
      </c>
      <c r="W77" s="299"/>
      <c r="X77" s="296"/>
      <c r="Y77" s="149">
        <f t="shared" si="49"/>
        <v>0.25</v>
      </c>
      <c r="Z77" s="148">
        <f t="shared" ref="Z77:Z140" si="64">IF((F77="x"),0,((V77*10)+(W77*20)))</f>
        <v>2.5</v>
      </c>
      <c r="AA77" s="306"/>
      <c r="AB77" s="377">
        <f t="shared" si="41"/>
        <v>-30</v>
      </c>
      <c r="AC77" s="348"/>
      <c r="AD77" s="210" t="str">
        <f t="shared" si="50"/>
        <v/>
      </c>
      <c r="AE77" s="345">
        <f t="shared" ref="AE77:AE140" si="65">IF(AND(Z77&gt;0,F77="x"),0,IF(AND(Z77&gt;0,AC77="x"),Z77-60,IF(AND(Z77&gt;0,AB77=-30),Z77+AB77,0)))</f>
        <v>-27.5</v>
      </c>
      <c r="AF77" s="318"/>
      <c r="AG77" s="317"/>
      <c r="AH77" s="315"/>
      <c r="AI77" s="150">
        <f t="shared" ref="AI77:AI140" si="66">IF(AE77&lt;=0,AG77,AE77+AG77)</f>
        <v>0</v>
      </c>
      <c r="AJ77" s="151">
        <f t="shared" si="51"/>
        <v>2.5</v>
      </c>
      <c r="AK77" s="152">
        <f t="shared" ref="AK77:AK140" si="67">AJ77-AH77</f>
        <v>2.5</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f t="shared" si="52"/>
        <v>10</v>
      </c>
      <c r="AX77" s="154" t="str">
        <f t="shared" si="53"/>
        <v/>
      </c>
      <c r="AY77" s="178">
        <f t="shared" si="54"/>
        <v>10</v>
      </c>
      <c r="AZ77" s="169" t="str">
        <f t="shared" si="55"/>
        <v/>
      </c>
      <c r="BA77" s="159">
        <f t="shared" si="56"/>
        <v>0.25</v>
      </c>
      <c r="BB77" s="160" t="str">
        <f t="shared" si="57"/>
        <v/>
      </c>
      <c r="BC77" s="171">
        <f t="shared" si="48"/>
        <v>0.25</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37.5" x14ac:dyDescent="0.3">
      <c r="A78" s="205"/>
      <c r="B78" s="206"/>
      <c r="C78" s="198">
        <v>67</v>
      </c>
      <c r="D78" s="632" t="s">
        <v>3496</v>
      </c>
      <c r="E78" s="13" t="s">
        <v>3505</v>
      </c>
      <c r="F78" s="14"/>
      <c r="G78" s="123">
        <v>45127</v>
      </c>
      <c r="H78" s="124">
        <v>45140</v>
      </c>
      <c r="I78" s="130" t="s">
        <v>0</v>
      </c>
      <c r="J78" s="21"/>
      <c r="K78" s="134"/>
      <c r="L78" s="24"/>
      <c r="M78" s="124">
        <v>45140</v>
      </c>
      <c r="N78" s="147">
        <f t="shared" si="63"/>
        <v>10</v>
      </c>
      <c r="O78" s="23"/>
      <c r="P78" s="23"/>
      <c r="Q78" s="23"/>
      <c r="R78" s="23" t="s">
        <v>0</v>
      </c>
      <c r="S78" s="23"/>
      <c r="T78" s="24"/>
      <c r="U78" s="25"/>
      <c r="V78" s="28">
        <v>0.25</v>
      </c>
      <c r="W78" s="299"/>
      <c r="X78" s="296"/>
      <c r="Y78" s="149">
        <f t="shared" si="49"/>
        <v>0.25</v>
      </c>
      <c r="Z78" s="148">
        <f t="shared" si="64"/>
        <v>2.5</v>
      </c>
      <c r="AA78" s="306"/>
      <c r="AB78" s="377">
        <f t="shared" ref="AB78:AB141" si="73">IF(AND(Z78&gt;=0,F78="x"),0,IF(AND(Z78&gt;0,AC78="x"),0,IF(Z78&gt;0,0-30,0)))</f>
        <v>-30</v>
      </c>
      <c r="AC78" s="348"/>
      <c r="AD78" s="210" t="str">
        <f t="shared" si="50"/>
        <v/>
      </c>
      <c r="AE78" s="345">
        <f t="shared" si="65"/>
        <v>-27.5</v>
      </c>
      <c r="AF78" s="318"/>
      <c r="AG78" s="317"/>
      <c r="AH78" s="315"/>
      <c r="AI78" s="150">
        <f t="shared" si="66"/>
        <v>0</v>
      </c>
      <c r="AJ78" s="151">
        <f t="shared" si="51"/>
        <v>2.5</v>
      </c>
      <c r="AK78" s="152">
        <f t="shared" si="67"/>
        <v>2.5</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f t="shared" si="52"/>
        <v>10</v>
      </c>
      <c r="AX78" s="154" t="str">
        <f t="shared" si="53"/>
        <v/>
      </c>
      <c r="AY78" s="178">
        <f t="shared" si="54"/>
        <v>10</v>
      </c>
      <c r="AZ78" s="169" t="str">
        <f t="shared" si="55"/>
        <v/>
      </c>
      <c r="BA78" s="159">
        <f t="shared" si="56"/>
        <v>0.25</v>
      </c>
      <c r="BB78" s="160" t="str">
        <f t="shared" si="57"/>
        <v/>
      </c>
      <c r="BC78" s="171">
        <f t="shared" si="48"/>
        <v>0.25</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37.5" x14ac:dyDescent="0.3">
      <c r="A79" s="205"/>
      <c r="B79" s="206"/>
      <c r="C79" s="198">
        <v>68</v>
      </c>
      <c r="D79" s="632" t="s">
        <v>3497</v>
      </c>
      <c r="E79" s="13" t="s">
        <v>3505</v>
      </c>
      <c r="F79" s="14"/>
      <c r="G79" s="123">
        <v>45127</v>
      </c>
      <c r="H79" s="124">
        <v>45140</v>
      </c>
      <c r="I79" s="130" t="s">
        <v>0</v>
      </c>
      <c r="J79" s="21"/>
      <c r="K79" s="134"/>
      <c r="L79" s="24"/>
      <c r="M79" s="124">
        <v>45140</v>
      </c>
      <c r="N79" s="147">
        <f t="shared" si="63"/>
        <v>10</v>
      </c>
      <c r="O79" s="23"/>
      <c r="P79" s="23"/>
      <c r="Q79" s="23"/>
      <c r="R79" s="23" t="s">
        <v>0</v>
      </c>
      <c r="S79" s="23"/>
      <c r="T79" s="24"/>
      <c r="U79" s="25"/>
      <c r="V79" s="28">
        <v>0.25</v>
      </c>
      <c r="W79" s="299"/>
      <c r="X79" s="296"/>
      <c r="Y79" s="149">
        <f t="shared" si="49"/>
        <v>0.25</v>
      </c>
      <c r="Z79" s="148">
        <f t="shared" si="64"/>
        <v>2.5</v>
      </c>
      <c r="AA79" s="306"/>
      <c r="AB79" s="377">
        <f t="shared" si="73"/>
        <v>-30</v>
      </c>
      <c r="AC79" s="348"/>
      <c r="AD79" s="210" t="str">
        <f t="shared" si="50"/>
        <v/>
      </c>
      <c r="AE79" s="345">
        <f t="shared" si="65"/>
        <v>-27.5</v>
      </c>
      <c r="AF79" s="318"/>
      <c r="AG79" s="317"/>
      <c r="AH79" s="315"/>
      <c r="AI79" s="150">
        <f t="shared" si="66"/>
        <v>0</v>
      </c>
      <c r="AJ79" s="151">
        <f t="shared" si="51"/>
        <v>2.5</v>
      </c>
      <c r="AK79" s="152">
        <f t="shared" si="67"/>
        <v>2.5</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f t="shared" si="52"/>
        <v>10</v>
      </c>
      <c r="AX79" s="154" t="str">
        <f t="shared" si="53"/>
        <v/>
      </c>
      <c r="AY79" s="178">
        <f t="shared" si="54"/>
        <v>10</v>
      </c>
      <c r="AZ79" s="169" t="str">
        <f t="shared" si="55"/>
        <v/>
      </c>
      <c r="BA79" s="159">
        <f t="shared" si="56"/>
        <v>0.25</v>
      </c>
      <c r="BB79" s="160" t="str">
        <f t="shared" si="57"/>
        <v/>
      </c>
      <c r="BC79" s="171">
        <f t="shared" si="48"/>
        <v>0.25</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56.25" x14ac:dyDescent="0.3">
      <c r="A80" s="205"/>
      <c r="B80" s="206"/>
      <c r="C80" s="197">
        <v>69</v>
      </c>
      <c r="D80" s="630" t="s">
        <v>3498</v>
      </c>
      <c r="E80" s="13" t="s">
        <v>3486</v>
      </c>
      <c r="F80" s="14"/>
      <c r="G80" s="123">
        <v>45127</v>
      </c>
      <c r="H80" s="124">
        <v>45146</v>
      </c>
      <c r="I80" s="130"/>
      <c r="J80" s="21"/>
      <c r="K80" s="134"/>
      <c r="L80" s="24"/>
      <c r="M80" s="372">
        <v>45146</v>
      </c>
      <c r="N80" s="147">
        <f t="shared" si="63"/>
        <v>14</v>
      </c>
      <c r="O80" s="23" t="s">
        <v>0</v>
      </c>
      <c r="P80" s="23"/>
      <c r="Q80" s="23"/>
      <c r="R80" s="23"/>
      <c r="S80" s="23"/>
      <c r="T80" s="24"/>
      <c r="U80" s="25"/>
      <c r="V80" s="28">
        <v>0.25</v>
      </c>
      <c r="W80" s="299">
        <v>0.25</v>
      </c>
      <c r="X80" s="296"/>
      <c r="Y80" s="149">
        <f t="shared" si="49"/>
        <v>0.5</v>
      </c>
      <c r="Z80" s="148">
        <f t="shared" si="64"/>
        <v>7.5</v>
      </c>
      <c r="AA80" s="306"/>
      <c r="AB80" s="377">
        <f t="shared" si="73"/>
        <v>-30</v>
      </c>
      <c r="AC80" s="348"/>
      <c r="AD80" s="210" t="str">
        <f t="shared" si="50"/>
        <v/>
      </c>
      <c r="AE80" s="345">
        <f t="shared" si="65"/>
        <v>-22.5</v>
      </c>
      <c r="AF80" s="318"/>
      <c r="AG80" s="317"/>
      <c r="AH80" s="315"/>
      <c r="AI80" s="150">
        <f t="shared" si="66"/>
        <v>0</v>
      </c>
      <c r="AJ80" s="151">
        <f t="shared" si="51"/>
        <v>7.5</v>
      </c>
      <c r="AK80" s="152">
        <f t="shared" si="67"/>
        <v>7.5</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f t="shared" si="52"/>
        <v>14</v>
      </c>
      <c r="AX80" s="154" t="str">
        <f t="shared" si="53"/>
        <v/>
      </c>
      <c r="AY80" s="178">
        <f t="shared" si="54"/>
        <v>14</v>
      </c>
      <c r="AZ80" s="169" t="str">
        <f t="shared" si="55"/>
        <v/>
      </c>
      <c r="BA80" s="159">
        <f t="shared" si="56"/>
        <v>0.25</v>
      </c>
      <c r="BB80" s="160" t="str">
        <f t="shared" si="57"/>
        <v/>
      </c>
      <c r="BC80" s="171">
        <f t="shared" si="48"/>
        <v>0.25</v>
      </c>
      <c r="BD80" s="160" t="str">
        <f t="shared" si="58"/>
        <v/>
      </c>
      <c r="BE80" s="186">
        <f t="shared" si="59"/>
        <v>0.25</v>
      </c>
      <c r="BF80" s="160" t="str">
        <f t="shared" si="60"/>
        <v/>
      </c>
      <c r="BG80" s="171">
        <f t="shared" si="61"/>
        <v>0.25</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56.25" x14ac:dyDescent="0.3">
      <c r="A81" s="205"/>
      <c r="B81" s="206"/>
      <c r="C81" s="198">
        <v>70</v>
      </c>
      <c r="D81" s="631" t="s">
        <v>3498</v>
      </c>
      <c r="E81" s="15" t="s">
        <v>3528</v>
      </c>
      <c r="F81" s="14"/>
      <c r="G81" s="123">
        <v>45127</v>
      </c>
      <c r="H81" s="124">
        <v>45146</v>
      </c>
      <c r="I81" s="130"/>
      <c r="J81" s="21"/>
      <c r="K81" s="134"/>
      <c r="L81" s="24"/>
      <c r="M81" s="372">
        <v>45146</v>
      </c>
      <c r="N81" s="147">
        <f t="shared" si="63"/>
        <v>14</v>
      </c>
      <c r="O81" s="23"/>
      <c r="P81" s="23"/>
      <c r="Q81" s="23"/>
      <c r="R81" s="23" t="s">
        <v>0</v>
      </c>
      <c r="S81" s="23"/>
      <c r="T81" s="24"/>
      <c r="U81" s="25"/>
      <c r="V81" s="28">
        <v>0.25</v>
      </c>
      <c r="W81" s="299"/>
      <c r="X81" s="296"/>
      <c r="Y81" s="149">
        <f t="shared" si="49"/>
        <v>0.25</v>
      </c>
      <c r="Z81" s="148">
        <f t="shared" si="64"/>
        <v>2.5</v>
      </c>
      <c r="AA81" s="306"/>
      <c r="AB81" s="377">
        <f t="shared" si="73"/>
        <v>-30</v>
      </c>
      <c r="AC81" s="348"/>
      <c r="AD81" s="210" t="str">
        <f t="shared" si="50"/>
        <v/>
      </c>
      <c r="AE81" s="345">
        <f t="shared" si="65"/>
        <v>-27.5</v>
      </c>
      <c r="AF81" s="318"/>
      <c r="AG81" s="317"/>
      <c r="AH81" s="315"/>
      <c r="AI81" s="150">
        <f t="shared" si="66"/>
        <v>0</v>
      </c>
      <c r="AJ81" s="151">
        <f t="shared" si="51"/>
        <v>2.5</v>
      </c>
      <c r="AK81" s="152">
        <f t="shared" si="67"/>
        <v>2.5</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f t="shared" si="52"/>
        <v>14</v>
      </c>
      <c r="AX81" s="154" t="str">
        <f t="shared" si="53"/>
        <v/>
      </c>
      <c r="AY81" s="178">
        <f t="shared" si="54"/>
        <v>14</v>
      </c>
      <c r="AZ81" s="169" t="str">
        <f t="shared" si="55"/>
        <v/>
      </c>
      <c r="BA81" s="159">
        <f t="shared" si="56"/>
        <v>0.25</v>
      </c>
      <c r="BB81" s="160" t="str">
        <f t="shared" si="57"/>
        <v/>
      </c>
      <c r="BC81" s="171">
        <f t="shared" si="48"/>
        <v>0.25</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75" x14ac:dyDescent="0.3">
      <c r="A82" s="205"/>
      <c r="B82" s="206"/>
      <c r="C82" s="197">
        <v>71</v>
      </c>
      <c r="D82" s="630" t="s">
        <v>3499</v>
      </c>
      <c r="E82" s="13" t="s">
        <v>3486</v>
      </c>
      <c r="F82" s="14"/>
      <c r="G82" s="123">
        <v>45127</v>
      </c>
      <c r="H82" s="124">
        <v>45145</v>
      </c>
      <c r="I82" s="130"/>
      <c r="J82" s="21"/>
      <c r="K82" s="134"/>
      <c r="L82" s="24"/>
      <c r="M82" s="372">
        <v>45145</v>
      </c>
      <c r="N82" s="147">
        <f t="shared" si="63"/>
        <v>13</v>
      </c>
      <c r="O82" s="23" t="s">
        <v>0</v>
      </c>
      <c r="P82" s="23"/>
      <c r="Q82" s="23"/>
      <c r="R82" s="23"/>
      <c r="S82" s="23"/>
      <c r="T82" s="24"/>
      <c r="U82" s="25"/>
      <c r="V82" s="28">
        <v>0.25</v>
      </c>
      <c r="W82" s="299">
        <v>0.25</v>
      </c>
      <c r="X82" s="296"/>
      <c r="Y82" s="149">
        <f t="shared" si="49"/>
        <v>0.5</v>
      </c>
      <c r="Z82" s="148">
        <f t="shared" si="64"/>
        <v>7.5</v>
      </c>
      <c r="AA82" s="306"/>
      <c r="AB82" s="377">
        <f t="shared" si="73"/>
        <v>-30</v>
      </c>
      <c r="AC82" s="348"/>
      <c r="AD82" s="210" t="str">
        <f t="shared" si="50"/>
        <v/>
      </c>
      <c r="AE82" s="345">
        <f t="shared" si="65"/>
        <v>-22.5</v>
      </c>
      <c r="AF82" s="318"/>
      <c r="AG82" s="317"/>
      <c r="AH82" s="315"/>
      <c r="AI82" s="150">
        <f t="shared" si="66"/>
        <v>0</v>
      </c>
      <c r="AJ82" s="151">
        <f t="shared" si="51"/>
        <v>7.5</v>
      </c>
      <c r="AK82" s="152">
        <f t="shared" si="67"/>
        <v>7.5</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f t="shared" si="52"/>
        <v>13</v>
      </c>
      <c r="AX82" s="154" t="str">
        <f t="shared" si="53"/>
        <v/>
      </c>
      <c r="AY82" s="178">
        <f t="shared" si="54"/>
        <v>13</v>
      </c>
      <c r="AZ82" s="169" t="str">
        <f t="shared" si="55"/>
        <v/>
      </c>
      <c r="BA82" s="159">
        <f t="shared" si="56"/>
        <v>0.25</v>
      </c>
      <c r="BB82" s="160" t="str">
        <f t="shared" si="57"/>
        <v/>
      </c>
      <c r="BC82" s="171">
        <f t="shared" ref="BC82:BC145" si="80">IF(OR(K82="x",F82="X",BA82&lt;=0),"",BA82)</f>
        <v>0.25</v>
      </c>
      <c r="BD82" s="160" t="str">
        <f t="shared" si="58"/>
        <v/>
      </c>
      <c r="BE82" s="186">
        <f t="shared" si="59"/>
        <v>0.25</v>
      </c>
      <c r="BF82" s="160" t="str">
        <f t="shared" si="60"/>
        <v/>
      </c>
      <c r="BG82" s="171">
        <f t="shared" si="61"/>
        <v>0.25</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37.5" x14ac:dyDescent="0.3">
      <c r="A83" s="205"/>
      <c r="B83" s="206"/>
      <c r="C83" s="198">
        <v>72</v>
      </c>
      <c r="D83" s="618" t="s">
        <v>3500</v>
      </c>
      <c r="E83" s="13" t="s">
        <v>3486</v>
      </c>
      <c r="F83" s="14"/>
      <c r="G83" s="123">
        <v>45127</v>
      </c>
      <c r="H83" s="124">
        <v>45145</v>
      </c>
      <c r="I83" s="130"/>
      <c r="J83" s="21"/>
      <c r="K83" s="134"/>
      <c r="L83" s="24"/>
      <c r="M83" s="372">
        <v>45145</v>
      </c>
      <c r="N83" s="147">
        <f t="shared" si="63"/>
        <v>13</v>
      </c>
      <c r="O83" s="23" t="s">
        <v>0</v>
      </c>
      <c r="P83" s="23"/>
      <c r="Q83" s="23"/>
      <c r="R83" s="23"/>
      <c r="S83" s="23"/>
      <c r="T83" s="24"/>
      <c r="U83" s="25"/>
      <c r="V83" s="28">
        <v>0.25</v>
      </c>
      <c r="W83" s="299">
        <v>0.25</v>
      </c>
      <c r="X83" s="296"/>
      <c r="Y83" s="149">
        <f t="shared" si="49"/>
        <v>0.5</v>
      </c>
      <c r="Z83" s="148">
        <f t="shared" si="64"/>
        <v>7.5</v>
      </c>
      <c r="AA83" s="306"/>
      <c r="AB83" s="377">
        <f t="shared" si="73"/>
        <v>-30</v>
      </c>
      <c r="AC83" s="348"/>
      <c r="AD83" s="210" t="str">
        <f t="shared" si="50"/>
        <v/>
      </c>
      <c r="AE83" s="345">
        <f t="shared" si="65"/>
        <v>-22.5</v>
      </c>
      <c r="AF83" s="318"/>
      <c r="AG83" s="317"/>
      <c r="AH83" s="315"/>
      <c r="AI83" s="150">
        <f t="shared" si="66"/>
        <v>0</v>
      </c>
      <c r="AJ83" s="151">
        <f t="shared" si="51"/>
        <v>7.5</v>
      </c>
      <c r="AK83" s="152">
        <f t="shared" si="67"/>
        <v>7.5</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f t="shared" si="52"/>
        <v>13</v>
      </c>
      <c r="AX83" s="154" t="str">
        <f t="shared" si="53"/>
        <v/>
      </c>
      <c r="AY83" s="178">
        <f t="shared" si="54"/>
        <v>13</v>
      </c>
      <c r="AZ83" s="169" t="str">
        <f t="shared" si="55"/>
        <v/>
      </c>
      <c r="BA83" s="159">
        <f t="shared" si="56"/>
        <v>0.25</v>
      </c>
      <c r="BB83" s="160" t="str">
        <f t="shared" si="57"/>
        <v/>
      </c>
      <c r="BC83" s="171">
        <f t="shared" si="80"/>
        <v>0.25</v>
      </c>
      <c r="BD83" s="160" t="str">
        <f t="shared" si="58"/>
        <v/>
      </c>
      <c r="BE83" s="186">
        <f t="shared" si="59"/>
        <v>0.25</v>
      </c>
      <c r="BF83" s="160" t="str">
        <f t="shared" si="60"/>
        <v/>
      </c>
      <c r="BG83" s="171">
        <f t="shared" si="61"/>
        <v>0.25</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37.5" x14ac:dyDescent="0.3">
      <c r="A84" s="205"/>
      <c r="B84" s="206"/>
      <c r="C84" s="198">
        <v>73</v>
      </c>
      <c r="D84" s="633" t="s">
        <v>3501</v>
      </c>
      <c r="E84" s="13" t="s">
        <v>3486</v>
      </c>
      <c r="F84" s="14"/>
      <c r="G84" s="123">
        <v>45131</v>
      </c>
      <c r="H84" s="124">
        <v>45146</v>
      </c>
      <c r="I84" s="130"/>
      <c r="J84" s="21"/>
      <c r="K84" s="134"/>
      <c r="L84" s="24"/>
      <c r="M84" s="372">
        <v>45146</v>
      </c>
      <c r="N84" s="147">
        <f t="shared" si="63"/>
        <v>12</v>
      </c>
      <c r="O84" s="23" t="s">
        <v>0</v>
      </c>
      <c r="P84" s="23"/>
      <c r="Q84" s="23"/>
      <c r="R84" s="23"/>
      <c r="S84" s="23"/>
      <c r="T84" s="24"/>
      <c r="U84" s="25"/>
      <c r="V84" s="28">
        <v>0.25</v>
      </c>
      <c r="W84" s="299">
        <v>0.25</v>
      </c>
      <c r="X84" s="296"/>
      <c r="Y84" s="149">
        <f t="shared" si="49"/>
        <v>0.5</v>
      </c>
      <c r="Z84" s="148">
        <f t="shared" si="64"/>
        <v>7.5</v>
      </c>
      <c r="AA84" s="306"/>
      <c r="AB84" s="377">
        <f t="shared" si="73"/>
        <v>-30</v>
      </c>
      <c r="AC84" s="348"/>
      <c r="AD84" s="210" t="str">
        <f t="shared" si="50"/>
        <v/>
      </c>
      <c r="AE84" s="345">
        <f t="shared" si="65"/>
        <v>-22.5</v>
      </c>
      <c r="AF84" s="318"/>
      <c r="AG84" s="317"/>
      <c r="AH84" s="315"/>
      <c r="AI84" s="150">
        <f t="shared" si="66"/>
        <v>0</v>
      </c>
      <c r="AJ84" s="151">
        <f t="shared" si="51"/>
        <v>7.5</v>
      </c>
      <c r="AK84" s="152">
        <f t="shared" si="67"/>
        <v>7.5</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f t="shared" si="52"/>
        <v>12</v>
      </c>
      <c r="AX84" s="154" t="str">
        <f t="shared" si="53"/>
        <v/>
      </c>
      <c r="AY84" s="178">
        <f t="shared" si="54"/>
        <v>12</v>
      </c>
      <c r="AZ84" s="169" t="str">
        <f t="shared" si="55"/>
        <v/>
      </c>
      <c r="BA84" s="159">
        <f t="shared" si="56"/>
        <v>0.25</v>
      </c>
      <c r="BB84" s="160" t="str">
        <f t="shared" si="57"/>
        <v/>
      </c>
      <c r="BC84" s="171">
        <f t="shared" si="80"/>
        <v>0.25</v>
      </c>
      <c r="BD84" s="160" t="str">
        <f t="shared" si="58"/>
        <v/>
      </c>
      <c r="BE84" s="186">
        <f t="shared" si="59"/>
        <v>0.25</v>
      </c>
      <c r="BF84" s="160" t="str">
        <f t="shared" si="60"/>
        <v/>
      </c>
      <c r="BG84" s="171">
        <f t="shared" si="61"/>
        <v>0.25</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37.5" x14ac:dyDescent="0.3">
      <c r="A85" s="205"/>
      <c r="B85" s="206"/>
      <c r="C85" s="197">
        <v>74</v>
      </c>
      <c r="D85" s="634" t="s">
        <v>3501</v>
      </c>
      <c r="E85" s="15" t="s">
        <v>3528</v>
      </c>
      <c r="F85" s="14"/>
      <c r="G85" s="123">
        <v>45131</v>
      </c>
      <c r="H85" s="124">
        <v>45148</v>
      </c>
      <c r="I85" s="130"/>
      <c r="J85" s="21"/>
      <c r="K85" s="134"/>
      <c r="L85" s="24"/>
      <c r="M85" s="372">
        <v>45148</v>
      </c>
      <c r="N85" s="147">
        <f t="shared" si="63"/>
        <v>14</v>
      </c>
      <c r="O85" s="23"/>
      <c r="P85" s="23"/>
      <c r="Q85" s="23"/>
      <c r="R85" s="23" t="s">
        <v>0</v>
      </c>
      <c r="S85" s="23"/>
      <c r="T85" s="24"/>
      <c r="U85" s="25"/>
      <c r="V85" s="28">
        <v>0.25</v>
      </c>
      <c r="W85" s="299"/>
      <c r="X85" s="296"/>
      <c r="Y85" s="149">
        <f t="shared" si="49"/>
        <v>0.25</v>
      </c>
      <c r="Z85" s="148">
        <f t="shared" si="64"/>
        <v>2.5</v>
      </c>
      <c r="AA85" s="306"/>
      <c r="AB85" s="377">
        <f t="shared" si="73"/>
        <v>-30</v>
      </c>
      <c r="AC85" s="348"/>
      <c r="AD85" s="210" t="str">
        <f t="shared" si="50"/>
        <v/>
      </c>
      <c r="AE85" s="345">
        <f t="shared" si="65"/>
        <v>-27.5</v>
      </c>
      <c r="AF85" s="318"/>
      <c r="AG85" s="317"/>
      <c r="AH85" s="315"/>
      <c r="AI85" s="150">
        <f t="shared" si="66"/>
        <v>0</v>
      </c>
      <c r="AJ85" s="151">
        <f t="shared" si="51"/>
        <v>2.5</v>
      </c>
      <c r="AK85" s="152">
        <f t="shared" si="67"/>
        <v>2.5</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f t="shared" si="52"/>
        <v>14</v>
      </c>
      <c r="AX85" s="154" t="str">
        <f t="shared" si="53"/>
        <v/>
      </c>
      <c r="AY85" s="178">
        <f t="shared" si="54"/>
        <v>14</v>
      </c>
      <c r="AZ85" s="169" t="str">
        <f t="shared" si="55"/>
        <v/>
      </c>
      <c r="BA85" s="159">
        <f t="shared" si="56"/>
        <v>0.25</v>
      </c>
      <c r="BB85" s="160" t="str">
        <f t="shared" si="57"/>
        <v/>
      </c>
      <c r="BC85" s="171">
        <f t="shared" si="80"/>
        <v>0.25</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37.5" x14ac:dyDescent="0.3">
      <c r="A86" s="205"/>
      <c r="B86" s="206"/>
      <c r="C86" s="198">
        <v>75</v>
      </c>
      <c r="D86" s="635" t="s">
        <v>3501</v>
      </c>
      <c r="E86" s="13" t="s">
        <v>3505</v>
      </c>
      <c r="F86" s="14"/>
      <c r="G86" s="123">
        <v>45131</v>
      </c>
      <c r="H86" s="124">
        <v>45146</v>
      </c>
      <c r="I86" s="130"/>
      <c r="J86" s="21"/>
      <c r="K86" s="134"/>
      <c r="L86" s="24"/>
      <c r="M86" s="372">
        <v>45146</v>
      </c>
      <c r="N86" s="147">
        <f t="shared" si="63"/>
        <v>12</v>
      </c>
      <c r="O86" s="23"/>
      <c r="P86" s="23"/>
      <c r="Q86" s="23"/>
      <c r="R86" s="23" t="s">
        <v>0</v>
      </c>
      <c r="S86" s="23"/>
      <c r="T86" s="24"/>
      <c r="U86" s="25"/>
      <c r="V86" s="28">
        <v>0.25</v>
      </c>
      <c r="W86" s="299"/>
      <c r="X86" s="296"/>
      <c r="Y86" s="149">
        <f t="shared" si="49"/>
        <v>0.25</v>
      </c>
      <c r="Z86" s="148">
        <f t="shared" si="64"/>
        <v>2.5</v>
      </c>
      <c r="AA86" s="306"/>
      <c r="AB86" s="377">
        <f t="shared" si="73"/>
        <v>-30</v>
      </c>
      <c r="AC86" s="348"/>
      <c r="AD86" s="210" t="str">
        <f t="shared" si="50"/>
        <v/>
      </c>
      <c r="AE86" s="345">
        <f t="shared" si="65"/>
        <v>-27.5</v>
      </c>
      <c r="AF86" s="318"/>
      <c r="AG86" s="317"/>
      <c r="AH86" s="315"/>
      <c r="AI86" s="150">
        <f t="shared" si="66"/>
        <v>0</v>
      </c>
      <c r="AJ86" s="151">
        <f t="shared" si="51"/>
        <v>2.5</v>
      </c>
      <c r="AK86" s="152">
        <f t="shared" si="67"/>
        <v>2.5</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f t="shared" si="52"/>
        <v>12</v>
      </c>
      <c r="AX86" s="154" t="str">
        <f t="shared" si="53"/>
        <v/>
      </c>
      <c r="AY86" s="178">
        <f t="shared" si="54"/>
        <v>12</v>
      </c>
      <c r="AZ86" s="169" t="str">
        <f t="shared" si="55"/>
        <v/>
      </c>
      <c r="BA86" s="159">
        <f t="shared" si="56"/>
        <v>0.25</v>
      </c>
      <c r="BB86" s="160" t="str">
        <f t="shared" si="57"/>
        <v/>
      </c>
      <c r="BC86" s="171">
        <f t="shared" si="80"/>
        <v>0.25</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75" x14ac:dyDescent="0.3">
      <c r="A87" s="205"/>
      <c r="B87" s="206"/>
      <c r="C87" s="197">
        <v>76</v>
      </c>
      <c r="D87" s="618" t="s">
        <v>3502</v>
      </c>
      <c r="E87" s="13" t="s">
        <v>3486</v>
      </c>
      <c r="F87" s="14"/>
      <c r="G87" s="123">
        <v>45134</v>
      </c>
      <c r="H87" s="124">
        <v>45149</v>
      </c>
      <c r="I87" s="130"/>
      <c r="J87" s="21"/>
      <c r="K87" s="134"/>
      <c r="L87" s="24"/>
      <c r="M87" s="372">
        <v>45149</v>
      </c>
      <c r="N87" s="147">
        <f t="shared" si="63"/>
        <v>12</v>
      </c>
      <c r="O87" s="23" t="s">
        <v>0</v>
      </c>
      <c r="P87" s="23"/>
      <c r="Q87" s="23"/>
      <c r="R87" s="23"/>
      <c r="S87" s="23"/>
      <c r="T87" s="24"/>
      <c r="U87" s="25"/>
      <c r="V87" s="28">
        <v>0.25</v>
      </c>
      <c r="W87" s="299">
        <v>0.25</v>
      </c>
      <c r="X87" s="296"/>
      <c r="Y87" s="149">
        <f t="shared" si="49"/>
        <v>0.5</v>
      </c>
      <c r="Z87" s="148">
        <f t="shared" si="64"/>
        <v>7.5</v>
      </c>
      <c r="AA87" s="306"/>
      <c r="AB87" s="377">
        <f t="shared" si="73"/>
        <v>-30</v>
      </c>
      <c r="AC87" s="348"/>
      <c r="AD87" s="210" t="str">
        <f t="shared" si="50"/>
        <v/>
      </c>
      <c r="AE87" s="345">
        <f t="shared" si="65"/>
        <v>-22.5</v>
      </c>
      <c r="AF87" s="318"/>
      <c r="AG87" s="317"/>
      <c r="AH87" s="315"/>
      <c r="AI87" s="150">
        <f t="shared" si="66"/>
        <v>0</v>
      </c>
      <c r="AJ87" s="151">
        <f t="shared" si="51"/>
        <v>7.5</v>
      </c>
      <c r="AK87" s="152">
        <f t="shared" si="67"/>
        <v>7.5</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f t="shared" si="52"/>
        <v>12</v>
      </c>
      <c r="AX87" s="154" t="str">
        <f t="shared" si="53"/>
        <v/>
      </c>
      <c r="AY87" s="178">
        <f t="shared" si="54"/>
        <v>12</v>
      </c>
      <c r="AZ87" s="169" t="str">
        <f t="shared" si="55"/>
        <v/>
      </c>
      <c r="BA87" s="159">
        <f t="shared" si="56"/>
        <v>0.25</v>
      </c>
      <c r="BB87" s="160" t="str">
        <f t="shared" si="57"/>
        <v/>
      </c>
      <c r="BC87" s="171">
        <f t="shared" si="80"/>
        <v>0.25</v>
      </c>
      <c r="BD87" s="160" t="str">
        <f t="shared" si="58"/>
        <v/>
      </c>
      <c r="BE87" s="186">
        <f t="shared" si="59"/>
        <v>0.25</v>
      </c>
      <c r="BF87" s="160" t="str">
        <f t="shared" si="60"/>
        <v/>
      </c>
      <c r="BG87" s="171">
        <f t="shared" si="61"/>
        <v>0.25</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58.5" customHeight="1" x14ac:dyDescent="0.3">
      <c r="A88" s="205"/>
      <c r="B88" s="206"/>
      <c r="C88" s="198">
        <v>77</v>
      </c>
      <c r="D88" s="618" t="s">
        <v>3504</v>
      </c>
      <c r="E88" s="13" t="s">
        <v>3486</v>
      </c>
      <c r="F88" s="14"/>
      <c r="G88" s="123">
        <v>45134</v>
      </c>
      <c r="H88" s="124">
        <v>45149</v>
      </c>
      <c r="I88" s="130"/>
      <c r="J88" s="21"/>
      <c r="K88" s="134"/>
      <c r="L88" s="24"/>
      <c r="M88" s="372">
        <v>45149</v>
      </c>
      <c r="N88" s="147">
        <f t="shared" si="63"/>
        <v>12</v>
      </c>
      <c r="O88" s="23" t="s">
        <v>0</v>
      </c>
      <c r="P88" s="23"/>
      <c r="Q88" s="23"/>
      <c r="R88" s="23"/>
      <c r="S88" s="23"/>
      <c r="T88" s="24"/>
      <c r="U88" s="25"/>
      <c r="V88" s="28">
        <v>0.25</v>
      </c>
      <c r="W88" s="299">
        <v>0.25</v>
      </c>
      <c r="X88" s="296"/>
      <c r="Y88" s="149">
        <f t="shared" si="49"/>
        <v>0.5</v>
      </c>
      <c r="Z88" s="148">
        <f t="shared" si="64"/>
        <v>7.5</v>
      </c>
      <c r="AA88" s="306"/>
      <c r="AB88" s="377">
        <f t="shared" si="73"/>
        <v>-30</v>
      </c>
      <c r="AC88" s="348"/>
      <c r="AD88" s="210" t="str">
        <f t="shared" si="50"/>
        <v/>
      </c>
      <c r="AE88" s="345">
        <f t="shared" si="65"/>
        <v>-22.5</v>
      </c>
      <c r="AF88" s="318"/>
      <c r="AG88" s="317"/>
      <c r="AH88" s="315"/>
      <c r="AI88" s="150">
        <f t="shared" si="66"/>
        <v>0</v>
      </c>
      <c r="AJ88" s="151">
        <f t="shared" si="51"/>
        <v>7.5</v>
      </c>
      <c r="AK88" s="152">
        <f t="shared" si="67"/>
        <v>7.5</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f t="shared" si="52"/>
        <v>12</v>
      </c>
      <c r="AX88" s="154" t="str">
        <f t="shared" si="53"/>
        <v/>
      </c>
      <c r="AY88" s="178">
        <f t="shared" si="54"/>
        <v>12</v>
      </c>
      <c r="AZ88" s="169" t="str">
        <f t="shared" si="55"/>
        <v/>
      </c>
      <c r="BA88" s="159">
        <f t="shared" si="56"/>
        <v>0.25</v>
      </c>
      <c r="BB88" s="160" t="str">
        <f t="shared" si="57"/>
        <v/>
      </c>
      <c r="BC88" s="171">
        <f t="shared" si="80"/>
        <v>0.25</v>
      </c>
      <c r="BD88" s="160" t="str">
        <f t="shared" si="58"/>
        <v/>
      </c>
      <c r="BE88" s="186">
        <f t="shared" si="59"/>
        <v>0.25</v>
      </c>
      <c r="BF88" s="160" t="str">
        <f t="shared" si="60"/>
        <v/>
      </c>
      <c r="BG88" s="171">
        <f t="shared" si="61"/>
        <v>0.25</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44.25" customHeight="1" x14ac:dyDescent="0.3">
      <c r="A89" s="205"/>
      <c r="B89" s="206"/>
      <c r="C89" s="198">
        <v>78</v>
      </c>
      <c r="D89" s="618" t="s">
        <v>3503</v>
      </c>
      <c r="E89" s="15" t="s">
        <v>3593</v>
      </c>
      <c r="F89" s="14"/>
      <c r="G89" s="123">
        <v>45133</v>
      </c>
      <c r="H89" s="124">
        <v>45167</v>
      </c>
      <c r="I89" s="130"/>
      <c r="J89" s="21"/>
      <c r="K89" s="134"/>
      <c r="L89" s="24"/>
      <c r="M89" s="372">
        <v>45167</v>
      </c>
      <c r="N89" s="147">
        <f t="shared" si="63"/>
        <v>25</v>
      </c>
      <c r="O89" s="23" t="s">
        <v>0</v>
      </c>
      <c r="P89" s="23"/>
      <c r="Q89" s="23"/>
      <c r="R89" s="23"/>
      <c r="S89" s="23"/>
      <c r="T89" s="24"/>
      <c r="U89" s="25"/>
      <c r="V89" s="28">
        <v>0.25</v>
      </c>
      <c r="W89" s="299">
        <v>0.25</v>
      </c>
      <c r="X89" s="296"/>
      <c r="Y89" s="149">
        <f t="shared" si="49"/>
        <v>0.5</v>
      </c>
      <c r="Z89" s="148">
        <f t="shared" si="64"/>
        <v>7.5</v>
      </c>
      <c r="AA89" s="306"/>
      <c r="AB89" s="377">
        <f t="shared" si="73"/>
        <v>-30</v>
      </c>
      <c r="AC89" s="348"/>
      <c r="AD89" s="210" t="str">
        <f t="shared" si="50"/>
        <v/>
      </c>
      <c r="AE89" s="345">
        <f t="shared" si="65"/>
        <v>-22.5</v>
      </c>
      <c r="AF89" s="318"/>
      <c r="AG89" s="317"/>
      <c r="AH89" s="315"/>
      <c r="AI89" s="150">
        <f t="shared" si="66"/>
        <v>0</v>
      </c>
      <c r="AJ89" s="151">
        <f t="shared" si="51"/>
        <v>7.5</v>
      </c>
      <c r="AK89" s="152">
        <f t="shared" si="67"/>
        <v>7.5</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f t="shared" si="52"/>
        <v>25</v>
      </c>
      <c r="AX89" s="154" t="str">
        <f t="shared" si="53"/>
        <v/>
      </c>
      <c r="AY89" s="178">
        <f t="shared" si="54"/>
        <v>25</v>
      </c>
      <c r="AZ89" s="169" t="str">
        <f t="shared" si="55"/>
        <v/>
      </c>
      <c r="BA89" s="159">
        <f t="shared" si="56"/>
        <v>0.25</v>
      </c>
      <c r="BB89" s="160" t="str">
        <f t="shared" si="57"/>
        <v/>
      </c>
      <c r="BC89" s="171">
        <f t="shared" si="80"/>
        <v>0.25</v>
      </c>
      <c r="BD89" s="160" t="str">
        <f t="shared" si="58"/>
        <v/>
      </c>
      <c r="BE89" s="186">
        <f t="shared" si="59"/>
        <v>0.25</v>
      </c>
      <c r="BF89" s="160" t="str">
        <f t="shared" si="60"/>
        <v/>
      </c>
      <c r="BG89" s="171">
        <f t="shared" si="61"/>
        <v>0.25</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37.5" x14ac:dyDescent="0.3">
      <c r="A90" s="205"/>
      <c r="B90" s="206"/>
      <c r="C90" s="197">
        <v>79</v>
      </c>
      <c r="D90" s="618" t="s">
        <v>3506</v>
      </c>
      <c r="E90" s="13" t="s">
        <v>3486</v>
      </c>
      <c r="F90" s="14"/>
      <c r="G90" s="123">
        <v>45134</v>
      </c>
      <c r="H90" s="124">
        <v>45149</v>
      </c>
      <c r="I90" s="130"/>
      <c r="J90" s="21"/>
      <c r="K90" s="134"/>
      <c r="L90" s="24"/>
      <c r="M90" s="372">
        <v>45149</v>
      </c>
      <c r="N90" s="147">
        <f t="shared" si="63"/>
        <v>12</v>
      </c>
      <c r="O90" s="23"/>
      <c r="P90" s="23"/>
      <c r="Q90" s="23"/>
      <c r="R90" s="23" t="s">
        <v>0</v>
      </c>
      <c r="S90" s="23"/>
      <c r="T90" s="24"/>
      <c r="U90" s="25"/>
      <c r="V90" s="28">
        <v>0.25</v>
      </c>
      <c r="W90" s="299"/>
      <c r="X90" s="296"/>
      <c r="Y90" s="149">
        <f t="shared" si="49"/>
        <v>0.25</v>
      </c>
      <c r="Z90" s="148">
        <f t="shared" si="64"/>
        <v>2.5</v>
      </c>
      <c r="AA90" s="306"/>
      <c r="AB90" s="377">
        <f t="shared" si="73"/>
        <v>-30</v>
      </c>
      <c r="AC90" s="348"/>
      <c r="AD90" s="210" t="str">
        <f t="shared" si="50"/>
        <v/>
      </c>
      <c r="AE90" s="345">
        <f t="shared" si="65"/>
        <v>-27.5</v>
      </c>
      <c r="AF90" s="318"/>
      <c r="AG90" s="317"/>
      <c r="AH90" s="315"/>
      <c r="AI90" s="150">
        <f t="shared" si="66"/>
        <v>0</v>
      </c>
      <c r="AJ90" s="151">
        <f t="shared" si="51"/>
        <v>2.5</v>
      </c>
      <c r="AK90" s="152">
        <f t="shared" si="67"/>
        <v>2.5</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f t="shared" si="52"/>
        <v>12</v>
      </c>
      <c r="AX90" s="154" t="str">
        <f t="shared" si="53"/>
        <v/>
      </c>
      <c r="AY90" s="178">
        <f t="shared" si="54"/>
        <v>12</v>
      </c>
      <c r="AZ90" s="169" t="str">
        <f t="shared" si="55"/>
        <v/>
      </c>
      <c r="BA90" s="159">
        <f t="shared" si="56"/>
        <v>0.25</v>
      </c>
      <c r="BB90" s="160" t="str">
        <f t="shared" si="57"/>
        <v/>
      </c>
      <c r="BC90" s="171">
        <f t="shared" si="80"/>
        <v>0.25</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37.5" x14ac:dyDescent="0.3">
      <c r="A91" s="205"/>
      <c r="B91" s="206"/>
      <c r="C91" s="198">
        <v>80</v>
      </c>
      <c r="D91" s="622" t="s">
        <v>3506</v>
      </c>
      <c r="E91" s="13" t="s">
        <v>3528</v>
      </c>
      <c r="F91" s="14"/>
      <c r="G91" s="123">
        <v>45134</v>
      </c>
      <c r="H91" s="124"/>
      <c r="I91" s="130"/>
      <c r="J91" s="21"/>
      <c r="K91" s="134"/>
      <c r="L91" s="24"/>
      <c r="M91" s="372">
        <v>45149</v>
      </c>
      <c r="N91" s="147">
        <f t="shared" si="63"/>
        <v>12</v>
      </c>
      <c r="O91" s="23" t="s">
        <v>0</v>
      </c>
      <c r="P91" s="23"/>
      <c r="Q91" s="23"/>
      <c r="R91" s="23"/>
      <c r="S91" s="23"/>
      <c r="T91" s="24"/>
      <c r="U91" s="25"/>
      <c r="V91" s="28">
        <v>0.25</v>
      </c>
      <c r="W91" s="299">
        <v>0.25</v>
      </c>
      <c r="X91" s="296"/>
      <c r="Y91" s="149">
        <f t="shared" si="49"/>
        <v>0.5</v>
      </c>
      <c r="Z91" s="148">
        <f t="shared" si="64"/>
        <v>7.5</v>
      </c>
      <c r="AA91" s="306"/>
      <c r="AB91" s="377">
        <f t="shared" si="73"/>
        <v>-30</v>
      </c>
      <c r="AC91" s="348"/>
      <c r="AD91" s="210" t="str">
        <f t="shared" si="50"/>
        <v/>
      </c>
      <c r="AE91" s="345">
        <f t="shared" si="65"/>
        <v>-22.5</v>
      </c>
      <c r="AF91" s="318"/>
      <c r="AG91" s="317"/>
      <c r="AH91" s="315"/>
      <c r="AI91" s="150">
        <f t="shared" si="66"/>
        <v>0</v>
      </c>
      <c r="AJ91" s="151">
        <f t="shared" si="51"/>
        <v>7.5</v>
      </c>
      <c r="AK91" s="152">
        <f t="shared" si="67"/>
        <v>7.5</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f t="shared" si="52"/>
        <v>12</v>
      </c>
      <c r="AX91" s="154" t="str">
        <f t="shared" si="53"/>
        <v/>
      </c>
      <c r="AY91" s="178">
        <f t="shared" si="54"/>
        <v>12</v>
      </c>
      <c r="AZ91" s="169" t="str">
        <f t="shared" si="55"/>
        <v/>
      </c>
      <c r="BA91" s="159">
        <f t="shared" si="56"/>
        <v>0.25</v>
      </c>
      <c r="BB91" s="160" t="str">
        <f t="shared" si="57"/>
        <v/>
      </c>
      <c r="BC91" s="171">
        <f t="shared" si="80"/>
        <v>0.25</v>
      </c>
      <c r="BD91" s="160" t="str">
        <f t="shared" si="58"/>
        <v/>
      </c>
      <c r="BE91" s="186">
        <f t="shared" si="59"/>
        <v>0.25</v>
      </c>
      <c r="BF91" s="160" t="str">
        <f t="shared" si="60"/>
        <v/>
      </c>
      <c r="BG91" s="171">
        <f t="shared" si="61"/>
        <v>0.25</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37.5" x14ac:dyDescent="0.3">
      <c r="A92" s="205"/>
      <c r="B92" s="206"/>
      <c r="C92" s="197">
        <v>81</v>
      </c>
      <c r="D92" s="623" t="s">
        <v>3506</v>
      </c>
      <c r="E92" s="13" t="s">
        <v>3505</v>
      </c>
      <c r="F92" s="14"/>
      <c r="G92" s="123">
        <v>45134</v>
      </c>
      <c r="H92" s="124">
        <v>45149</v>
      </c>
      <c r="I92" s="130"/>
      <c r="J92" s="21"/>
      <c r="K92" s="134"/>
      <c r="L92" s="24"/>
      <c r="M92" s="372">
        <v>45149</v>
      </c>
      <c r="N92" s="147">
        <f t="shared" si="63"/>
        <v>12</v>
      </c>
      <c r="O92" s="23"/>
      <c r="P92" s="23"/>
      <c r="Q92" s="23"/>
      <c r="R92" s="23" t="s">
        <v>0</v>
      </c>
      <c r="S92" s="23"/>
      <c r="T92" s="24"/>
      <c r="U92" s="25"/>
      <c r="V92" s="28">
        <v>0.25</v>
      </c>
      <c r="W92" s="299"/>
      <c r="X92" s="296"/>
      <c r="Y92" s="149">
        <f t="shared" si="49"/>
        <v>0.25</v>
      </c>
      <c r="Z92" s="148">
        <f t="shared" si="64"/>
        <v>2.5</v>
      </c>
      <c r="AA92" s="306"/>
      <c r="AB92" s="377">
        <f t="shared" si="73"/>
        <v>-30</v>
      </c>
      <c r="AC92" s="348"/>
      <c r="AD92" s="210" t="str">
        <f t="shared" si="50"/>
        <v/>
      </c>
      <c r="AE92" s="345">
        <f t="shared" si="65"/>
        <v>-27.5</v>
      </c>
      <c r="AF92" s="318"/>
      <c r="AG92" s="317"/>
      <c r="AH92" s="315"/>
      <c r="AI92" s="150">
        <f t="shared" si="66"/>
        <v>0</v>
      </c>
      <c r="AJ92" s="151">
        <f t="shared" si="51"/>
        <v>2.5</v>
      </c>
      <c r="AK92" s="152">
        <f t="shared" si="67"/>
        <v>2.5</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f t="shared" si="52"/>
        <v>12</v>
      </c>
      <c r="AX92" s="154" t="str">
        <f t="shared" si="53"/>
        <v/>
      </c>
      <c r="AY92" s="178">
        <f t="shared" si="54"/>
        <v>12</v>
      </c>
      <c r="AZ92" s="169" t="str">
        <f t="shared" si="55"/>
        <v/>
      </c>
      <c r="BA92" s="159">
        <f t="shared" si="56"/>
        <v>0.25</v>
      </c>
      <c r="BB92" s="160" t="str">
        <f t="shared" si="57"/>
        <v/>
      </c>
      <c r="BC92" s="171">
        <f t="shared" si="80"/>
        <v>0.25</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56.25" x14ac:dyDescent="0.3">
      <c r="A93" s="205"/>
      <c r="B93" s="206"/>
      <c r="C93" s="198">
        <v>82</v>
      </c>
      <c r="D93" s="615" t="s">
        <v>3507</v>
      </c>
      <c r="E93" s="15" t="s">
        <v>3486</v>
      </c>
      <c r="F93" s="14"/>
      <c r="G93" s="123">
        <v>45135</v>
      </c>
      <c r="H93" s="124">
        <v>45145</v>
      </c>
      <c r="I93" s="130" t="s">
        <v>0</v>
      </c>
      <c r="J93" s="21"/>
      <c r="K93" s="134"/>
      <c r="L93" s="24"/>
      <c r="M93" s="372">
        <v>45145</v>
      </c>
      <c r="N93" s="147">
        <f t="shared" si="63"/>
        <v>7</v>
      </c>
      <c r="O93" s="23" t="s">
        <v>0</v>
      </c>
      <c r="P93" s="23"/>
      <c r="Q93" s="23"/>
      <c r="R93" s="23"/>
      <c r="S93" s="23"/>
      <c r="T93" s="24"/>
      <c r="U93" s="25"/>
      <c r="V93" s="28">
        <v>0.25</v>
      </c>
      <c r="W93" s="299">
        <v>0.25</v>
      </c>
      <c r="X93" s="296"/>
      <c r="Y93" s="149">
        <f t="shared" si="49"/>
        <v>0.5</v>
      </c>
      <c r="Z93" s="148">
        <f t="shared" si="64"/>
        <v>7.5</v>
      </c>
      <c r="AA93" s="306"/>
      <c r="AB93" s="377">
        <f t="shared" si="73"/>
        <v>-30</v>
      </c>
      <c r="AC93" s="348"/>
      <c r="AD93" s="210" t="str">
        <f t="shared" si="50"/>
        <v/>
      </c>
      <c r="AE93" s="345">
        <f t="shared" si="65"/>
        <v>-22.5</v>
      </c>
      <c r="AF93" s="318"/>
      <c r="AG93" s="317"/>
      <c r="AH93" s="315"/>
      <c r="AI93" s="150">
        <f t="shared" si="66"/>
        <v>0</v>
      </c>
      <c r="AJ93" s="151">
        <f t="shared" si="51"/>
        <v>7.5</v>
      </c>
      <c r="AK93" s="152">
        <f t="shared" si="67"/>
        <v>7.5</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f t="shared" si="52"/>
        <v>7</v>
      </c>
      <c r="AX93" s="154" t="str">
        <f t="shared" si="53"/>
        <v/>
      </c>
      <c r="AY93" s="178">
        <f t="shared" si="54"/>
        <v>7</v>
      </c>
      <c r="AZ93" s="169" t="str">
        <f t="shared" si="55"/>
        <v/>
      </c>
      <c r="BA93" s="159">
        <f t="shared" si="56"/>
        <v>0.25</v>
      </c>
      <c r="BB93" s="160" t="str">
        <f t="shared" si="57"/>
        <v/>
      </c>
      <c r="BC93" s="171">
        <f t="shared" si="80"/>
        <v>0.25</v>
      </c>
      <c r="BD93" s="160" t="str">
        <f t="shared" si="58"/>
        <v/>
      </c>
      <c r="BE93" s="186">
        <f t="shared" si="59"/>
        <v>0.25</v>
      </c>
      <c r="BF93" s="160" t="str">
        <f t="shared" si="60"/>
        <v/>
      </c>
      <c r="BG93" s="171">
        <f t="shared" si="61"/>
        <v>0.25</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37.5" x14ac:dyDescent="0.3">
      <c r="A94" s="205"/>
      <c r="B94" s="206"/>
      <c r="C94" s="198">
        <v>83</v>
      </c>
      <c r="D94" s="618" t="s">
        <v>3508</v>
      </c>
      <c r="E94" s="13" t="s">
        <v>3486</v>
      </c>
      <c r="F94" s="14"/>
      <c r="G94" s="123">
        <v>45135</v>
      </c>
      <c r="H94" s="124">
        <v>45145</v>
      </c>
      <c r="I94" s="130" t="s">
        <v>0</v>
      </c>
      <c r="J94" s="21"/>
      <c r="K94" s="134"/>
      <c r="L94" s="24"/>
      <c r="M94" s="372">
        <v>45145</v>
      </c>
      <c r="N94" s="147">
        <f t="shared" si="63"/>
        <v>7</v>
      </c>
      <c r="O94" s="23" t="s">
        <v>0</v>
      </c>
      <c r="P94" s="23"/>
      <c r="Q94" s="23"/>
      <c r="R94" s="23"/>
      <c r="S94" s="23"/>
      <c r="T94" s="24"/>
      <c r="U94" s="25"/>
      <c r="V94" s="28">
        <v>0.25</v>
      </c>
      <c r="W94" s="299">
        <v>0.25</v>
      </c>
      <c r="X94" s="296"/>
      <c r="Y94" s="149">
        <f t="shared" si="49"/>
        <v>0.5</v>
      </c>
      <c r="Z94" s="148">
        <f t="shared" si="64"/>
        <v>7.5</v>
      </c>
      <c r="AA94" s="306"/>
      <c r="AB94" s="377">
        <f t="shared" si="73"/>
        <v>-30</v>
      </c>
      <c r="AC94" s="348"/>
      <c r="AD94" s="210" t="str">
        <f t="shared" si="50"/>
        <v/>
      </c>
      <c r="AE94" s="345">
        <f t="shared" si="65"/>
        <v>-22.5</v>
      </c>
      <c r="AF94" s="318"/>
      <c r="AG94" s="317"/>
      <c r="AH94" s="315"/>
      <c r="AI94" s="150">
        <f t="shared" si="66"/>
        <v>0</v>
      </c>
      <c r="AJ94" s="151">
        <f t="shared" si="51"/>
        <v>7.5</v>
      </c>
      <c r="AK94" s="152">
        <f t="shared" si="67"/>
        <v>7.5</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f t="shared" si="52"/>
        <v>7</v>
      </c>
      <c r="AX94" s="154" t="str">
        <f t="shared" si="53"/>
        <v/>
      </c>
      <c r="AY94" s="178">
        <f t="shared" si="54"/>
        <v>7</v>
      </c>
      <c r="AZ94" s="169" t="str">
        <f t="shared" si="55"/>
        <v/>
      </c>
      <c r="BA94" s="159">
        <f t="shared" si="56"/>
        <v>0.25</v>
      </c>
      <c r="BB94" s="160" t="str">
        <f t="shared" si="57"/>
        <v/>
      </c>
      <c r="BC94" s="171">
        <f t="shared" si="80"/>
        <v>0.25</v>
      </c>
      <c r="BD94" s="160" t="str">
        <f t="shared" si="58"/>
        <v/>
      </c>
      <c r="BE94" s="186">
        <f t="shared" si="59"/>
        <v>0.25</v>
      </c>
      <c r="BF94" s="160" t="str">
        <f t="shared" si="60"/>
        <v/>
      </c>
      <c r="BG94" s="171">
        <f t="shared" si="61"/>
        <v>0.25</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37.5" x14ac:dyDescent="0.3">
      <c r="A95" s="205"/>
      <c r="B95" s="206"/>
      <c r="C95" s="197">
        <v>84</v>
      </c>
      <c r="D95" s="618" t="s">
        <v>3509</v>
      </c>
      <c r="E95" s="13" t="s">
        <v>3486</v>
      </c>
      <c r="F95" s="14"/>
      <c r="G95" s="123">
        <v>45135</v>
      </c>
      <c r="H95" s="124">
        <v>45145</v>
      </c>
      <c r="I95" s="130" t="s">
        <v>0</v>
      </c>
      <c r="J95" s="21"/>
      <c r="K95" s="134"/>
      <c r="L95" s="24"/>
      <c r="M95" s="372">
        <v>45145</v>
      </c>
      <c r="N95" s="147">
        <f t="shared" si="63"/>
        <v>7</v>
      </c>
      <c r="O95" s="23" t="s">
        <v>0</v>
      </c>
      <c r="P95" s="23"/>
      <c r="Q95" s="23"/>
      <c r="R95" s="23"/>
      <c r="S95" s="23"/>
      <c r="T95" s="24"/>
      <c r="U95" s="25"/>
      <c r="V95" s="28">
        <v>0.25</v>
      </c>
      <c r="W95" s="299">
        <v>0.25</v>
      </c>
      <c r="X95" s="296"/>
      <c r="Y95" s="149">
        <f t="shared" si="49"/>
        <v>0.5</v>
      </c>
      <c r="Z95" s="148">
        <f t="shared" si="64"/>
        <v>7.5</v>
      </c>
      <c r="AA95" s="306"/>
      <c r="AB95" s="377">
        <f t="shared" si="73"/>
        <v>-30</v>
      </c>
      <c r="AC95" s="348"/>
      <c r="AD95" s="210" t="str">
        <f t="shared" si="50"/>
        <v/>
      </c>
      <c r="AE95" s="345">
        <f t="shared" si="65"/>
        <v>-22.5</v>
      </c>
      <c r="AF95" s="318"/>
      <c r="AG95" s="317"/>
      <c r="AH95" s="315"/>
      <c r="AI95" s="150">
        <f t="shared" si="66"/>
        <v>0</v>
      </c>
      <c r="AJ95" s="151">
        <f t="shared" si="51"/>
        <v>7.5</v>
      </c>
      <c r="AK95" s="152">
        <f t="shared" si="67"/>
        <v>7.5</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f t="shared" si="52"/>
        <v>7</v>
      </c>
      <c r="AX95" s="154" t="str">
        <f t="shared" si="53"/>
        <v/>
      </c>
      <c r="AY95" s="178">
        <f t="shared" si="54"/>
        <v>7</v>
      </c>
      <c r="AZ95" s="169" t="str">
        <f t="shared" si="55"/>
        <v/>
      </c>
      <c r="BA95" s="159">
        <f t="shared" si="56"/>
        <v>0.25</v>
      </c>
      <c r="BB95" s="160" t="str">
        <f t="shared" si="57"/>
        <v/>
      </c>
      <c r="BC95" s="171">
        <f t="shared" si="80"/>
        <v>0.25</v>
      </c>
      <c r="BD95" s="160" t="str">
        <f t="shared" si="58"/>
        <v/>
      </c>
      <c r="BE95" s="186">
        <f t="shared" si="59"/>
        <v>0.25</v>
      </c>
      <c r="BF95" s="160" t="str">
        <f t="shared" si="60"/>
        <v/>
      </c>
      <c r="BG95" s="171">
        <f t="shared" si="61"/>
        <v>0.25</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37.5" x14ac:dyDescent="0.3">
      <c r="A96" s="205"/>
      <c r="B96" s="206"/>
      <c r="C96" s="198">
        <v>85</v>
      </c>
      <c r="D96" s="618" t="s">
        <v>3510</v>
      </c>
      <c r="E96" s="13" t="s">
        <v>3486</v>
      </c>
      <c r="F96" s="14"/>
      <c r="G96" s="123">
        <v>45135</v>
      </c>
      <c r="H96" s="124">
        <v>45149</v>
      </c>
      <c r="I96" s="130" t="s">
        <v>0</v>
      </c>
      <c r="J96" s="21"/>
      <c r="K96" s="134"/>
      <c r="L96" s="24"/>
      <c r="M96" s="372">
        <v>45149</v>
      </c>
      <c r="N96" s="147">
        <f t="shared" si="63"/>
        <v>11</v>
      </c>
      <c r="O96" s="23"/>
      <c r="P96" s="23"/>
      <c r="Q96" s="23"/>
      <c r="R96" s="23" t="s">
        <v>0</v>
      </c>
      <c r="S96" s="23"/>
      <c r="T96" s="24"/>
      <c r="U96" s="25"/>
      <c r="V96" s="28">
        <v>0.25</v>
      </c>
      <c r="W96" s="299"/>
      <c r="X96" s="296"/>
      <c r="Y96" s="149">
        <f t="shared" si="49"/>
        <v>0.25</v>
      </c>
      <c r="Z96" s="148">
        <f t="shared" si="64"/>
        <v>2.5</v>
      </c>
      <c r="AA96" s="306"/>
      <c r="AB96" s="377">
        <f t="shared" si="73"/>
        <v>-30</v>
      </c>
      <c r="AC96" s="348"/>
      <c r="AD96" s="210" t="str">
        <f t="shared" si="50"/>
        <v/>
      </c>
      <c r="AE96" s="345">
        <f t="shared" si="65"/>
        <v>-27.5</v>
      </c>
      <c r="AF96" s="318"/>
      <c r="AG96" s="317"/>
      <c r="AH96" s="315"/>
      <c r="AI96" s="150">
        <f t="shared" si="66"/>
        <v>0</v>
      </c>
      <c r="AJ96" s="151">
        <f t="shared" si="51"/>
        <v>2.5</v>
      </c>
      <c r="AK96" s="152">
        <f t="shared" si="67"/>
        <v>2.5</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f t="shared" si="52"/>
        <v>11</v>
      </c>
      <c r="AX96" s="154" t="str">
        <f t="shared" si="53"/>
        <v/>
      </c>
      <c r="AY96" s="178">
        <f t="shared" si="54"/>
        <v>11</v>
      </c>
      <c r="AZ96" s="169" t="str">
        <f t="shared" si="55"/>
        <v/>
      </c>
      <c r="BA96" s="159">
        <f t="shared" si="56"/>
        <v>0.25</v>
      </c>
      <c r="BB96" s="160" t="str">
        <f t="shared" si="57"/>
        <v/>
      </c>
      <c r="BC96" s="171">
        <f t="shared" si="80"/>
        <v>0.25</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37.5" x14ac:dyDescent="0.3">
      <c r="A97" s="205"/>
      <c r="B97" s="206"/>
      <c r="C97" s="197">
        <v>86</v>
      </c>
      <c r="D97" s="622" t="s">
        <v>3510</v>
      </c>
      <c r="E97" s="15" t="s">
        <v>3528</v>
      </c>
      <c r="F97" s="14"/>
      <c r="G97" s="123">
        <v>45135</v>
      </c>
      <c r="H97" s="124">
        <v>45147</v>
      </c>
      <c r="I97" s="130" t="s">
        <v>0</v>
      </c>
      <c r="J97" s="21"/>
      <c r="K97" s="134"/>
      <c r="L97" s="24"/>
      <c r="M97" s="372">
        <v>45147</v>
      </c>
      <c r="N97" s="147">
        <f t="shared" si="63"/>
        <v>9</v>
      </c>
      <c r="O97" s="23"/>
      <c r="P97" s="23"/>
      <c r="Q97" s="23"/>
      <c r="R97" s="23" t="s">
        <v>0</v>
      </c>
      <c r="S97" s="23"/>
      <c r="T97" s="24"/>
      <c r="U97" s="25"/>
      <c r="V97" s="28">
        <v>0.25</v>
      </c>
      <c r="W97" s="299"/>
      <c r="X97" s="296"/>
      <c r="Y97" s="149">
        <f t="shared" si="49"/>
        <v>0.25</v>
      </c>
      <c r="Z97" s="148">
        <f t="shared" si="64"/>
        <v>2.5</v>
      </c>
      <c r="AA97" s="306"/>
      <c r="AB97" s="377">
        <f t="shared" si="73"/>
        <v>-30</v>
      </c>
      <c r="AC97" s="348"/>
      <c r="AD97" s="210" t="str">
        <f t="shared" si="50"/>
        <v/>
      </c>
      <c r="AE97" s="345">
        <f t="shared" si="65"/>
        <v>-27.5</v>
      </c>
      <c r="AF97" s="318"/>
      <c r="AG97" s="317"/>
      <c r="AH97" s="315"/>
      <c r="AI97" s="150">
        <f t="shared" si="66"/>
        <v>0</v>
      </c>
      <c r="AJ97" s="151">
        <f t="shared" si="51"/>
        <v>2.5</v>
      </c>
      <c r="AK97" s="152">
        <f t="shared" si="67"/>
        <v>2.5</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f t="shared" si="52"/>
        <v>9</v>
      </c>
      <c r="AX97" s="154" t="str">
        <f t="shared" si="53"/>
        <v/>
      </c>
      <c r="AY97" s="178">
        <f t="shared" si="54"/>
        <v>9</v>
      </c>
      <c r="AZ97" s="169" t="str">
        <f t="shared" si="55"/>
        <v/>
      </c>
      <c r="BA97" s="159">
        <f t="shared" si="56"/>
        <v>0.25</v>
      </c>
      <c r="BB97" s="160" t="str">
        <f t="shared" si="57"/>
        <v/>
      </c>
      <c r="BC97" s="171">
        <f t="shared" si="80"/>
        <v>0.25</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37.5" x14ac:dyDescent="0.3">
      <c r="A98" s="205"/>
      <c r="B98" s="206"/>
      <c r="C98" s="198">
        <v>87</v>
      </c>
      <c r="D98" s="623" t="s">
        <v>3510</v>
      </c>
      <c r="E98" s="13" t="s">
        <v>3505</v>
      </c>
      <c r="F98" s="14"/>
      <c r="G98" s="123">
        <v>45135</v>
      </c>
      <c r="H98" s="126">
        <v>45147</v>
      </c>
      <c r="I98" s="132" t="s">
        <v>0</v>
      </c>
      <c r="J98" s="69"/>
      <c r="K98" s="136"/>
      <c r="L98" s="26"/>
      <c r="M98" s="372">
        <v>45147</v>
      </c>
      <c r="N98" s="147">
        <f t="shared" si="63"/>
        <v>9</v>
      </c>
      <c r="O98" s="23"/>
      <c r="P98" s="23"/>
      <c r="Q98" s="23"/>
      <c r="R98" s="23" t="s">
        <v>0</v>
      </c>
      <c r="S98" s="23"/>
      <c r="T98" s="24"/>
      <c r="U98" s="25"/>
      <c r="V98" s="28">
        <v>0.25</v>
      </c>
      <c r="W98" s="299"/>
      <c r="X98" s="296"/>
      <c r="Y98" s="149">
        <f t="shared" si="49"/>
        <v>0.25</v>
      </c>
      <c r="Z98" s="148">
        <f t="shared" si="64"/>
        <v>2.5</v>
      </c>
      <c r="AA98" s="306"/>
      <c r="AB98" s="377">
        <f t="shared" si="73"/>
        <v>-30</v>
      </c>
      <c r="AC98" s="348"/>
      <c r="AD98" s="210" t="str">
        <f t="shared" si="50"/>
        <v/>
      </c>
      <c r="AE98" s="345">
        <f t="shared" si="65"/>
        <v>-27.5</v>
      </c>
      <c r="AF98" s="318"/>
      <c r="AG98" s="317"/>
      <c r="AH98" s="315"/>
      <c r="AI98" s="150">
        <f t="shared" si="66"/>
        <v>0</v>
      </c>
      <c r="AJ98" s="151">
        <f t="shared" si="51"/>
        <v>2.5</v>
      </c>
      <c r="AK98" s="152">
        <f t="shared" si="67"/>
        <v>2.5</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f t="shared" si="52"/>
        <v>9</v>
      </c>
      <c r="AX98" s="154" t="str">
        <f t="shared" si="53"/>
        <v/>
      </c>
      <c r="AY98" s="178">
        <f t="shared" si="54"/>
        <v>9</v>
      </c>
      <c r="AZ98" s="169" t="str">
        <f t="shared" si="55"/>
        <v/>
      </c>
      <c r="BA98" s="159">
        <f t="shared" si="56"/>
        <v>0.25</v>
      </c>
      <c r="BB98" s="160" t="str">
        <f t="shared" si="57"/>
        <v/>
      </c>
      <c r="BC98" s="171">
        <f t="shared" si="80"/>
        <v>0.25</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37.5" x14ac:dyDescent="0.3">
      <c r="A99" s="205"/>
      <c r="B99" s="206"/>
      <c r="C99" s="198">
        <v>88</v>
      </c>
      <c r="D99" s="618" t="s">
        <v>3511</v>
      </c>
      <c r="E99" s="13" t="s">
        <v>3486</v>
      </c>
      <c r="F99" s="14"/>
      <c r="G99" s="123">
        <v>45135</v>
      </c>
      <c r="H99" s="124">
        <v>45149</v>
      </c>
      <c r="I99" s="130" t="s">
        <v>0</v>
      </c>
      <c r="J99" s="21"/>
      <c r="K99" s="134"/>
      <c r="L99" s="24"/>
      <c r="M99" s="372">
        <v>45149</v>
      </c>
      <c r="N99" s="147">
        <f t="shared" si="63"/>
        <v>11</v>
      </c>
      <c r="O99" s="23"/>
      <c r="P99" s="23"/>
      <c r="Q99" s="23"/>
      <c r="R99" s="23" t="s">
        <v>0</v>
      </c>
      <c r="S99" s="23"/>
      <c r="T99" s="24"/>
      <c r="U99" s="25"/>
      <c r="V99" s="28">
        <v>0.25</v>
      </c>
      <c r="W99" s="299"/>
      <c r="X99" s="296"/>
      <c r="Y99" s="149">
        <f t="shared" si="49"/>
        <v>0.25</v>
      </c>
      <c r="Z99" s="148">
        <f t="shared" si="64"/>
        <v>2.5</v>
      </c>
      <c r="AA99" s="306"/>
      <c r="AB99" s="377">
        <f t="shared" si="73"/>
        <v>-30</v>
      </c>
      <c r="AC99" s="348"/>
      <c r="AD99" s="210" t="str">
        <f t="shared" si="50"/>
        <v/>
      </c>
      <c r="AE99" s="345">
        <f t="shared" si="65"/>
        <v>-27.5</v>
      </c>
      <c r="AF99" s="318"/>
      <c r="AG99" s="317"/>
      <c r="AH99" s="315"/>
      <c r="AI99" s="150">
        <f t="shared" si="66"/>
        <v>0</v>
      </c>
      <c r="AJ99" s="151">
        <f t="shared" si="51"/>
        <v>2.5</v>
      </c>
      <c r="AK99" s="152">
        <f t="shared" si="67"/>
        <v>2.5</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f t="shared" si="52"/>
        <v>11</v>
      </c>
      <c r="AX99" s="154" t="str">
        <f t="shared" si="53"/>
        <v/>
      </c>
      <c r="AY99" s="178">
        <f t="shared" si="54"/>
        <v>11</v>
      </c>
      <c r="AZ99" s="169" t="str">
        <f t="shared" si="55"/>
        <v/>
      </c>
      <c r="BA99" s="159">
        <f t="shared" si="56"/>
        <v>0.25</v>
      </c>
      <c r="BB99" s="160" t="str">
        <f t="shared" si="57"/>
        <v/>
      </c>
      <c r="BC99" s="171">
        <f t="shared" si="80"/>
        <v>0.25</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619" t="s">
        <v>3512</v>
      </c>
      <c r="E100" s="13" t="s">
        <v>3486</v>
      </c>
      <c r="F100" s="14"/>
      <c r="G100" s="123">
        <v>45135</v>
      </c>
      <c r="H100" s="124">
        <v>45149</v>
      </c>
      <c r="I100" s="130" t="s">
        <v>0</v>
      </c>
      <c r="J100" s="21"/>
      <c r="K100" s="134"/>
      <c r="L100" s="24"/>
      <c r="M100" s="372">
        <v>45149</v>
      </c>
      <c r="N100" s="147">
        <f t="shared" si="63"/>
        <v>11</v>
      </c>
      <c r="O100" s="23"/>
      <c r="P100" s="23"/>
      <c r="Q100" s="23"/>
      <c r="R100" s="23" t="s">
        <v>0</v>
      </c>
      <c r="S100" s="23"/>
      <c r="T100" s="24"/>
      <c r="U100" s="25"/>
      <c r="V100" s="28">
        <v>0.25</v>
      </c>
      <c r="W100" s="299"/>
      <c r="X100" s="296"/>
      <c r="Y100" s="149">
        <f t="shared" si="49"/>
        <v>0.25</v>
      </c>
      <c r="Z100" s="148">
        <f t="shared" si="64"/>
        <v>2.5</v>
      </c>
      <c r="AA100" s="306"/>
      <c r="AB100" s="377">
        <f t="shared" si="73"/>
        <v>-30</v>
      </c>
      <c r="AC100" s="348"/>
      <c r="AD100" s="210" t="str">
        <f t="shared" si="50"/>
        <v/>
      </c>
      <c r="AE100" s="345">
        <f t="shared" si="65"/>
        <v>-27.5</v>
      </c>
      <c r="AF100" s="318"/>
      <c r="AG100" s="317"/>
      <c r="AH100" s="315"/>
      <c r="AI100" s="150">
        <f t="shared" si="66"/>
        <v>0</v>
      </c>
      <c r="AJ100" s="151">
        <f t="shared" si="51"/>
        <v>2.5</v>
      </c>
      <c r="AK100" s="152">
        <f t="shared" si="67"/>
        <v>2.5</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f t="shared" si="52"/>
        <v>11</v>
      </c>
      <c r="AX100" s="154" t="str">
        <f t="shared" si="53"/>
        <v/>
      </c>
      <c r="AY100" s="178">
        <f t="shared" si="54"/>
        <v>11</v>
      </c>
      <c r="AZ100" s="169" t="str">
        <f t="shared" si="55"/>
        <v/>
      </c>
      <c r="BA100" s="159">
        <f t="shared" si="56"/>
        <v>0.25</v>
      </c>
      <c r="BB100" s="160" t="str">
        <f t="shared" si="57"/>
        <v/>
      </c>
      <c r="BC100" s="171">
        <f t="shared" si="80"/>
        <v>0.25</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37.5" x14ac:dyDescent="0.3">
      <c r="A101" s="205"/>
      <c r="B101" s="206"/>
      <c r="C101" s="198">
        <v>90</v>
      </c>
      <c r="D101" s="615" t="s">
        <v>3513</v>
      </c>
      <c r="E101" s="15" t="s">
        <v>3486</v>
      </c>
      <c r="F101" s="14"/>
      <c r="G101" s="123">
        <v>45135</v>
      </c>
      <c r="H101" s="124">
        <v>45149</v>
      </c>
      <c r="I101" s="130" t="s">
        <v>0</v>
      </c>
      <c r="J101" s="21"/>
      <c r="K101" s="134"/>
      <c r="L101" s="24"/>
      <c r="M101" s="372">
        <v>45149</v>
      </c>
      <c r="N101" s="147">
        <f t="shared" si="63"/>
        <v>11</v>
      </c>
      <c r="O101" s="23"/>
      <c r="P101" s="23"/>
      <c r="Q101" s="23"/>
      <c r="R101" s="23" t="s">
        <v>0</v>
      </c>
      <c r="S101" s="23"/>
      <c r="T101" s="24"/>
      <c r="U101" s="25"/>
      <c r="V101" s="28">
        <v>0.25</v>
      </c>
      <c r="W101" s="299"/>
      <c r="X101" s="296"/>
      <c r="Y101" s="149">
        <f t="shared" si="49"/>
        <v>0.25</v>
      </c>
      <c r="Z101" s="148">
        <f t="shared" si="64"/>
        <v>2.5</v>
      </c>
      <c r="AA101" s="306"/>
      <c r="AB101" s="377">
        <f t="shared" si="73"/>
        <v>-30</v>
      </c>
      <c r="AC101" s="348"/>
      <c r="AD101" s="210" t="str">
        <f t="shared" si="50"/>
        <v/>
      </c>
      <c r="AE101" s="345">
        <f t="shared" si="65"/>
        <v>-27.5</v>
      </c>
      <c r="AF101" s="318"/>
      <c r="AG101" s="317"/>
      <c r="AH101" s="315"/>
      <c r="AI101" s="150">
        <f t="shared" si="66"/>
        <v>0</v>
      </c>
      <c r="AJ101" s="151">
        <f t="shared" si="51"/>
        <v>2.5</v>
      </c>
      <c r="AK101" s="152">
        <f t="shared" si="67"/>
        <v>2.5</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f t="shared" si="52"/>
        <v>11</v>
      </c>
      <c r="AX101" s="154" t="str">
        <f t="shared" si="53"/>
        <v/>
      </c>
      <c r="AY101" s="178">
        <f t="shared" si="54"/>
        <v>11</v>
      </c>
      <c r="AZ101" s="169" t="str">
        <f t="shared" si="55"/>
        <v/>
      </c>
      <c r="BA101" s="159">
        <f t="shared" si="56"/>
        <v>0.25</v>
      </c>
      <c r="BB101" s="160" t="str">
        <f t="shared" si="57"/>
        <v/>
      </c>
      <c r="BC101" s="171">
        <f t="shared" si="80"/>
        <v>0.25</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37.5" x14ac:dyDescent="0.3">
      <c r="A102" s="205"/>
      <c r="B102" s="206"/>
      <c r="C102" s="197">
        <v>91</v>
      </c>
      <c r="D102" s="622" t="s">
        <v>3511</v>
      </c>
      <c r="E102" s="13" t="s">
        <v>3528</v>
      </c>
      <c r="F102" s="14"/>
      <c r="G102" s="123">
        <v>45135</v>
      </c>
      <c r="H102" s="124">
        <v>45147</v>
      </c>
      <c r="I102" s="130" t="s">
        <v>0</v>
      </c>
      <c r="J102" s="21"/>
      <c r="K102" s="134"/>
      <c r="L102" s="24"/>
      <c r="M102" s="124">
        <v>45147</v>
      </c>
      <c r="N102" s="147">
        <f t="shared" si="63"/>
        <v>9</v>
      </c>
      <c r="O102" s="23"/>
      <c r="P102" s="23"/>
      <c r="Q102" s="23"/>
      <c r="R102" s="23" t="s">
        <v>0</v>
      </c>
      <c r="S102" s="23"/>
      <c r="T102" s="24"/>
      <c r="U102" s="25"/>
      <c r="V102" s="28">
        <v>0.25</v>
      </c>
      <c r="W102" s="299"/>
      <c r="X102" s="296"/>
      <c r="Y102" s="149">
        <f t="shared" si="49"/>
        <v>0.25</v>
      </c>
      <c r="Z102" s="148">
        <f t="shared" si="64"/>
        <v>2.5</v>
      </c>
      <c r="AA102" s="306"/>
      <c r="AB102" s="377">
        <f t="shared" si="73"/>
        <v>-30</v>
      </c>
      <c r="AC102" s="348"/>
      <c r="AD102" s="210" t="str">
        <f t="shared" si="50"/>
        <v/>
      </c>
      <c r="AE102" s="345">
        <f t="shared" si="65"/>
        <v>-27.5</v>
      </c>
      <c r="AF102" s="318"/>
      <c r="AG102" s="317"/>
      <c r="AH102" s="315"/>
      <c r="AI102" s="150">
        <f t="shared" si="66"/>
        <v>0</v>
      </c>
      <c r="AJ102" s="151">
        <f t="shared" si="51"/>
        <v>2.5</v>
      </c>
      <c r="AK102" s="152">
        <f t="shared" si="67"/>
        <v>2.5</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f t="shared" si="52"/>
        <v>9</v>
      </c>
      <c r="AX102" s="154" t="str">
        <f t="shared" si="53"/>
        <v/>
      </c>
      <c r="AY102" s="178">
        <f t="shared" si="54"/>
        <v>9</v>
      </c>
      <c r="AZ102" s="169" t="str">
        <f t="shared" si="55"/>
        <v/>
      </c>
      <c r="BA102" s="159">
        <f t="shared" si="56"/>
        <v>0.25</v>
      </c>
      <c r="BB102" s="160" t="str">
        <f t="shared" si="57"/>
        <v/>
      </c>
      <c r="BC102" s="171">
        <f t="shared" si="80"/>
        <v>0.25</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620" t="s">
        <v>3512</v>
      </c>
      <c r="E103" s="13" t="s">
        <v>3528</v>
      </c>
      <c r="F103" s="14"/>
      <c r="G103" s="123">
        <v>45135</v>
      </c>
      <c r="H103" s="124">
        <v>45147</v>
      </c>
      <c r="I103" s="130" t="s">
        <v>0</v>
      </c>
      <c r="J103" s="21"/>
      <c r="K103" s="134"/>
      <c r="L103" s="24"/>
      <c r="M103" s="124">
        <v>45147</v>
      </c>
      <c r="N103" s="147">
        <f t="shared" si="63"/>
        <v>9</v>
      </c>
      <c r="O103" s="23"/>
      <c r="P103" s="23"/>
      <c r="Q103" s="23"/>
      <c r="R103" s="23" t="s">
        <v>0</v>
      </c>
      <c r="S103" s="23"/>
      <c r="T103" s="24"/>
      <c r="U103" s="25"/>
      <c r="V103" s="28">
        <v>0.25</v>
      </c>
      <c r="W103" s="299"/>
      <c r="X103" s="296"/>
      <c r="Y103" s="149">
        <f t="shared" si="49"/>
        <v>0.25</v>
      </c>
      <c r="Z103" s="148">
        <f t="shared" si="64"/>
        <v>2.5</v>
      </c>
      <c r="AA103" s="306"/>
      <c r="AB103" s="377">
        <f t="shared" si="73"/>
        <v>-30</v>
      </c>
      <c r="AC103" s="348"/>
      <c r="AD103" s="210" t="str">
        <f t="shared" si="50"/>
        <v/>
      </c>
      <c r="AE103" s="345">
        <f t="shared" si="65"/>
        <v>-27.5</v>
      </c>
      <c r="AF103" s="318"/>
      <c r="AG103" s="317"/>
      <c r="AH103" s="315"/>
      <c r="AI103" s="150">
        <f t="shared" si="66"/>
        <v>0</v>
      </c>
      <c r="AJ103" s="151">
        <f t="shared" si="51"/>
        <v>2.5</v>
      </c>
      <c r="AK103" s="152">
        <f t="shared" si="67"/>
        <v>2.5</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f t="shared" si="52"/>
        <v>9</v>
      </c>
      <c r="AX103" s="154" t="str">
        <f t="shared" si="53"/>
        <v/>
      </c>
      <c r="AY103" s="178">
        <f t="shared" si="54"/>
        <v>9</v>
      </c>
      <c r="AZ103" s="169" t="str">
        <f t="shared" si="55"/>
        <v/>
      </c>
      <c r="BA103" s="159">
        <f t="shared" si="56"/>
        <v>0.25</v>
      </c>
      <c r="BB103" s="160" t="str">
        <f t="shared" si="57"/>
        <v/>
      </c>
      <c r="BC103" s="171">
        <f t="shared" si="80"/>
        <v>0.25</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37.5" x14ac:dyDescent="0.3">
      <c r="A104" s="205"/>
      <c r="B104" s="206"/>
      <c r="C104" s="198">
        <v>93</v>
      </c>
      <c r="D104" s="616" t="s">
        <v>3513</v>
      </c>
      <c r="E104" s="13" t="s">
        <v>3528</v>
      </c>
      <c r="F104" s="14"/>
      <c r="G104" s="123">
        <v>45135</v>
      </c>
      <c r="H104" s="124">
        <v>45147</v>
      </c>
      <c r="I104" s="130" t="s">
        <v>0</v>
      </c>
      <c r="J104" s="21"/>
      <c r="K104" s="134"/>
      <c r="L104" s="24"/>
      <c r="M104" s="124">
        <v>45147</v>
      </c>
      <c r="N104" s="147">
        <f t="shared" si="63"/>
        <v>9</v>
      </c>
      <c r="O104" s="23" t="s">
        <v>0</v>
      </c>
      <c r="P104" s="23"/>
      <c r="Q104" s="23"/>
      <c r="R104" s="23"/>
      <c r="S104" s="23"/>
      <c r="T104" s="24"/>
      <c r="U104" s="25"/>
      <c r="V104" s="28">
        <v>0.25</v>
      </c>
      <c r="W104" s="299">
        <v>0.25</v>
      </c>
      <c r="X104" s="296"/>
      <c r="Y104" s="149">
        <f t="shared" si="49"/>
        <v>0.5</v>
      </c>
      <c r="Z104" s="148">
        <f t="shared" si="64"/>
        <v>7.5</v>
      </c>
      <c r="AA104" s="306"/>
      <c r="AB104" s="377">
        <f t="shared" si="73"/>
        <v>-30</v>
      </c>
      <c r="AC104" s="348"/>
      <c r="AD104" s="210" t="str">
        <f t="shared" si="50"/>
        <v/>
      </c>
      <c r="AE104" s="345">
        <f t="shared" si="65"/>
        <v>-22.5</v>
      </c>
      <c r="AF104" s="318"/>
      <c r="AG104" s="317"/>
      <c r="AH104" s="315"/>
      <c r="AI104" s="150">
        <f t="shared" si="66"/>
        <v>0</v>
      </c>
      <c r="AJ104" s="151">
        <f t="shared" si="51"/>
        <v>7.5</v>
      </c>
      <c r="AK104" s="152">
        <f t="shared" si="67"/>
        <v>7.5</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f t="shared" si="52"/>
        <v>9</v>
      </c>
      <c r="AX104" s="154" t="str">
        <f t="shared" si="53"/>
        <v/>
      </c>
      <c r="AY104" s="178">
        <f t="shared" si="54"/>
        <v>9</v>
      </c>
      <c r="AZ104" s="169" t="str">
        <f t="shared" si="55"/>
        <v/>
      </c>
      <c r="BA104" s="159">
        <f t="shared" si="56"/>
        <v>0.25</v>
      </c>
      <c r="BB104" s="160" t="str">
        <f t="shared" si="57"/>
        <v/>
      </c>
      <c r="BC104" s="171">
        <f t="shared" si="80"/>
        <v>0.25</v>
      </c>
      <c r="BD104" s="160" t="str">
        <f t="shared" si="58"/>
        <v/>
      </c>
      <c r="BE104" s="186">
        <f t="shared" si="59"/>
        <v>0.25</v>
      </c>
      <c r="BF104" s="160" t="str">
        <f t="shared" si="60"/>
        <v/>
      </c>
      <c r="BG104" s="171">
        <f t="shared" si="61"/>
        <v>0.25</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c r="CD104" t="s">
        <v>3451</v>
      </c>
    </row>
    <row r="105" spans="1:82" ht="37.5" x14ac:dyDescent="0.3">
      <c r="A105" s="205"/>
      <c r="B105" s="206"/>
      <c r="C105" s="197">
        <v>94</v>
      </c>
      <c r="D105" s="623" t="s">
        <v>3511</v>
      </c>
      <c r="E105" s="15" t="s">
        <v>3505</v>
      </c>
      <c r="F105" s="14"/>
      <c r="G105" s="123">
        <v>45135</v>
      </c>
      <c r="H105" s="124">
        <v>45147</v>
      </c>
      <c r="I105" s="130" t="s">
        <v>0</v>
      </c>
      <c r="J105" s="21"/>
      <c r="K105" s="134"/>
      <c r="L105" s="24"/>
      <c r="M105" s="124">
        <v>45147</v>
      </c>
      <c r="N105" s="147">
        <f t="shared" si="63"/>
        <v>9</v>
      </c>
      <c r="O105" s="23"/>
      <c r="P105" s="23"/>
      <c r="Q105" s="23"/>
      <c r="R105" s="23" t="s">
        <v>0</v>
      </c>
      <c r="S105" s="23"/>
      <c r="T105" s="24"/>
      <c r="U105" s="25"/>
      <c r="V105" s="28">
        <v>0.25</v>
      </c>
      <c r="W105" s="299"/>
      <c r="X105" s="296"/>
      <c r="Y105" s="149">
        <f t="shared" si="49"/>
        <v>0.25</v>
      </c>
      <c r="Z105" s="148">
        <f t="shared" si="64"/>
        <v>2.5</v>
      </c>
      <c r="AA105" s="306"/>
      <c r="AB105" s="377">
        <f t="shared" si="73"/>
        <v>-30</v>
      </c>
      <c r="AC105" s="348"/>
      <c r="AD105" s="210" t="str">
        <f t="shared" si="50"/>
        <v/>
      </c>
      <c r="AE105" s="345">
        <f t="shared" si="65"/>
        <v>-27.5</v>
      </c>
      <c r="AF105" s="318"/>
      <c r="AG105" s="317"/>
      <c r="AH105" s="315"/>
      <c r="AI105" s="150">
        <f t="shared" si="66"/>
        <v>0</v>
      </c>
      <c r="AJ105" s="151">
        <f t="shared" si="51"/>
        <v>2.5</v>
      </c>
      <c r="AK105" s="152">
        <f t="shared" si="67"/>
        <v>2.5</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f t="shared" si="52"/>
        <v>9</v>
      </c>
      <c r="AX105" s="154" t="str">
        <f t="shared" si="53"/>
        <v/>
      </c>
      <c r="AY105" s="178">
        <f t="shared" si="54"/>
        <v>9</v>
      </c>
      <c r="AZ105" s="169" t="str">
        <f t="shared" si="55"/>
        <v/>
      </c>
      <c r="BA105" s="159">
        <f t="shared" si="56"/>
        <v>0.25</v>
      </c>
      <c r="BB105" s="160" t="str">
        <f t="shared" si="57"/>
        <v/>
      </c>
      <c r="BC105" s="171">
        <f t="shared" si="80"/>
        <v>0.25</v>
      </c>
      <c r="BD105" s="160" t="str">
        <f t="shared" si="58"/>
        <v/>
      </c>
      <c r="BE105" s="186" t="str">
        <f t="shared" si="59"/>
        <v/>
      </c>
      <c r="BF105" s="160" t="str">
        <f t="shared" si="60"/>
        <v/>
      </c>
      <c r="BG105" s="171" t="str">
        <f t="shared" si="61"/>
        <v/>
      </c>
      <c r="BH105" s="161" t="str">
        <f t="shared" si="62"/>
        <v/>
      </c>
      <c r="BI105" s="609"/>
      <c r="BJ105" s="52"/>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621" t="s">
        <v>3512</v>
      </c>
      <c r="E106" s="13" t="s">
        <v>3505</v>
      </c>
      <c r="F106" s="14"/>
      <c r="G106" s="123">
        <v>45135</v>
      </c>
      <c r="H106" s="124">
        <v>45147</v>
      </c>
      <c r="I106" s="130" t="s">
        <v>0</v>
      </c>
      <c r="J106" s="21"/>
      <c r="K106" s="134"/>
      <c r="L106" s="24"/>
      <c r="M106" s="124">
        <v>45147</v>
      </c>
      <c r="N106" s="147">
        <f t="shared" si="63"/>
        <v>9</v>
      </c>
      <c r="O106" s="23"/>
      <c r="P106" s="23"/>
      <c r="Q106" s="23"/>
      <c r="R106" s="23" t="s">
        <v>0</v>
      </c>
      <c r="S106" s="23"/>
      <c r="T106" s="24"/>
      <c r="U106" s="25"/>
      <c r="V106" s="28">
        <v>0.25</v>
      </c>
      <c r="W106" s="299"/>
      <c r="X106" s="296"/>
      <c r="Y106" s="149">
        <f t="shared" si="49"/>
        <v>0.25</v>
      </c>
      <c r="Z106" s="148">
        <f t="shared" si="64"/>
        <v>2.5</v>
      </c>
      <c r="AA106" s="306"/>
      <c r="AB106" s="377">
        <f t="shared" si="73"/>
        <v>-30</v>
      </c>
      <c r="AC106" s="348"/>
      <c r="AD106" s="210" t="str">
        <f t="shared" si="50"/>
        <v/>
      </c>
      <c r="AE106" s="345">
        <f t="shared" si="65"/>
        <v>-27.5</v>
      </c>
      <c r="AF106" s="318"/>
      <c r="AG106" s="317"/>
      <c r="AH106" s="315"/>
      <c r="AI106" s="150">
        <f t="shared" si="66"/>
        <v>0</v>
      </c>
      <c r="AJ106" s="151">
        <f t="shared" si="51"/>
        <v>2.5</v>
      </c>
      <c r="AK106" s="152">
        <f t="shared" si="67"/>
        <v>2.5</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f t="shared" si="52"/>
        <v>9</v>
      </c>
      <c r="AX106" s="154" t="str">
        <f t="shared" si="53"/>
        <v/>
      </c>
      <c r="AY106" s="178">
        <f t="shared" si="54"/>
        <v>9</v>
      </c>
      <c r="AZ106" s="169" t="str">
        <f t="shared" si="55"/>
        <v/>
      </c>
      <c r="BA106" s="159">
        <f t="shared" si="56"/>
        <v>0.25</v>
      </c>
      <c r="BB106" s="160" t="str">
        <f t="shared" si="57"/>
        <v/>
      </c>
      <c r="BC106" s="171">
        <f t="shared" si="80"/>
        <v>0.25</v>
      </c>
      <c r="BD106" s="160" t="str">
        <f t="shared" si="58"/>
        <v/>
      </c>
      <c r="BE106" s="186" t="str">
        <f t="shared" si="59"/>
        <v/>
      </c>
      <c r="BF106" s="160" t="str">
        <f t="shared" si="60"/>
        <v/>
      </c>
      <c r="BG106" s="171" t="str">
        <f t="shared" si="61"/>
        <v/>
      </c>
      <c r="BH106" s="161" t="str">
        <f t="shared" si="62"/>
        <v/>
      </c>
      <c r="BI106" s="609"/>
      <c r="BJ106" s="52" t="s">
        <v>2939</v>
      </c>
      <c r="BK106" s="52" t="s">
        <v>2940</v>
      </c>
      <c r="BM106" t="s">
        <v>3450</v>
      </c>
      <c r="BP106" s="52" t="s">
        <v>1153</v>
      </c>
      <c r="BQ106" s="52" t="s">
        <v>1154</v>
      </c>
      <c r="BT106" s="52"/>
      <c r="BV106" s="52" t="s">
        <v>1155</v>
      </c>
      <c r="BW106" s="52" t="s">
        <v>1156</v>
      </c>
      <c r="BX106" s="52" t="s">
        <v>1157</v>
      </c>
      <c r="BY106" s="52" t="s">
        <v>1158</v>
      </c>
      <c r="CA106" s="52" t="s">
        <v>994</v>
      </c>
      <c r="CC106" s="52" t="s">
        <v>1159</v>
      </c>
    </row>
    <row r="107" spans="1:82" ht="37.5" x14ac:dyDescent="0.3">
      <c r="A107" s="205"/>
      <c r="B107" s="206"/>
      <c r="C107" s="197">
        <v>96</v>
      </c>
      <c r="D107" s="617" t="s">
        <v>3513</v>
      </c>
      <c r="E107" s="18" t="s">
        <v>3505</v>
      </c>
      <c r="F107" s="14"/>
      <c r="G107" s="123">
        <v>45135</v>
      </c>
      <c r="H107" s="124">
        <v>45147</v>
      </c>
      <c r="I107" s="130" t="s">
        <v>0</v>
      </c>
      <c r="J107" s="21"/>
      <c r="K107" s="134"/>
      <c r="L107" s="24"/>
      <c r="M107" s="124">
        <v>45147</v>
      </c>
      <c r="N107" s="147">
        <f t="shared" si="63"/>
        <v>9</v>
      </c>
      <c r="O107" s="23"/>
      <c r="P107" s="23"/>
      <c r="Q107" s="23"/>
      <c r="R107" s="23" t="s">
        <v>0</v>
      </c>
      <c r="S107" s="23"/>
      <c r="T107" s="24"/>
      <c r="U107" s="25"/>
      <c r="V107" s="28">
        <v>0.25</v>
      </c>
      <c r="W107" s="299"/>
      <c r="X107" s="296"/>
      <c r="Y107" s="149">
        <f t="shared" si="49"/>
        <v>0.25</v>
      </c>
      <c r="Z107" s="148">
        <f t="shared" si="64"/>
        <v>2.5</v>
      </c>
      <c r="AA107" s="306"/>
      <c r="AB107" s="377">
        <f t="shared" si="73"/>
        <v>-30</v>
      </c>
      <c r="AC107" s="348"/>
      <c r="AD107" s="210" t="str">
        <f t="shared" si="50"/>
        <v/>
      </c>
      <c r="AE107" s="345">
        <f t="shared" si="65"/>
        <v>-27.5</v>
      </c>
      <c r="AF107" s="318"/>
      <c r="AG107" s="317"/>
      <c r="AH107" s="315"/>
      <c r="AI107" s="150">
        <f t="shared" si="66"/>
        <v>0</v>
      </c>
      <c r="AJ107" s="151">
        <f t="shared" si="51"/>
        <v>2.5</v>
      </c>
      <c r="AK107" s="152">
        <f t="shared" si="67"/>
        <v>2.5</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f t="shared" si="52"/>
        <v>9</v>
      </c>
      <c r="AX107" s="154" t="str">
        <f t="shared" si="53"/>
        <v/>
      </c>
      <c r="AY107" s="178">
        <f t="shared" si="54"/>
        <v>9</v>
      </c>
      <c r="AZ107" s="169" t="str">
        <f t="shared" si="55"/>
        <v/>
      </c>
      <c r="BA107" s="159">
        <f t="shared" si="56"/>
        <v>0.25</v>
      </c>
      <c r="BB107" s="160" t="str">
        <f t="shared" si="57"/>
        <v/>
      </c>
      <c r="BC107" s="171">
        <f t="shared" si="80"/>
        <v>0.25</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75" x14ac:dyDescent="0.3">
      <c r="A108" s="205"/>
      <c r="B108" s="206"/>
      <c r="C108" s="198">
        <v>97</v>
      </c>
      <c r="D108" s="618" t="s">
        <v>3514</v>
      </c>
      <c r="E108" s="13" t="s">
        <v>3486</v>
      </c>
      <c r="F108" s="14"/>
      <c r="G108" s="123">
        <v>45138</v>
      </c>
      <c r="H108" s="124">
        <v>45149</v>
      </c>
      <c r="I108" s="130" t="s">
        <v>0</v>
      </c>
      <c r="J108" s="21"/>
      <c r="K108" s="134"/>
      <c r="L108" s="24"/>
      <c r="M108" s="372">
        <v>45149</v>
      </c>
      <c r="N108" s="147">
        <f t="shared" si="63"/>
        <v>10</v>
      </c>
      <c r="O108" s="23"/>
      <c r="P108" s="23"/>
      <c r="Q108" s="23"/>
      <c r="R108" s="23" t="s">
        <v>0</v>
      </c>
      <c r="S108" s="23"/>
      <c r="T108" s="24"/>
      <c r="U108" s="25"/>
      <c r="V108" s="28">
        <v>0.25</v>
      </c>
      <c r="W108" s="299"/>
      <c r="X108" s="296"/>
      <c r="Y108" s="149">
        <f t="shared" si="49"/>
        <v>0.25</v>
      </c>
      <c r="Z108" s="148">
        <f t="shared" si="64"/>
        <v>2.5</v>
      </c>
      <c r="AA108" s="306"/>
      <c r="AB108" s="377">
        <f t="shared" si="73"/>
        <v>-30</v>
      </c>
      <c r="AC108" s="348"/>
      <c r="AD108" s="210" t="str">
        <f t="shared" si="50"/>
        <v/>
      </c>
      <c r="AE108" s="345">
        <f t="shared" si="65"/>
        <v>-27.5</v>
      </c>
      <c r="AF108" s="318"/>
      <c r="AG108" s="317"/>
      <c r="AH108" s="315"/>
      <c r="AI108" s="150">
        <f t="shared" si="66"/>
        <v>0</v>
      </c>
      <c r="AJ108" s="151">
        <f t="shared" si="51"/>
        <v>2.5</v>
      </c>
      <c r="AK108" s="152">
        <f t="shared" si="67"/>
        <v>2.5</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f t="shared" si="52"/>
        <v>10</v>
      </c>
      <c r="AX108" s="154" t="str">
        <f t="shared" si="53"/>
        <v/>
      </c>
      <c r="AY108" s="178">
        <f t="shared" si="54"/>
        <v>10</v>
      </c>
      <c r="AZ108" s="169" t="str">
        <f t="shared" si="55"/>
        <v/>
      </c>
      <c r="BA108" s="159">
        <f t="shared" si="56"/>
        <v>0.25</v>
      </c>
      <c r="BB108" s="160" t="str">
        <f t="shared" si="57"/>
        <v/>
      </c>
      <c r="BC108" s="171">
        <f t="shared" si="80"/>
        <v>0.25</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42.75" customHeight="1" x14ac:dyDescent="0.3">
      <c r="A109" s="205"/>
      <c r="B109" s="206"/>
      <c r="C109" s="198">
        <v>98</v>
      </c>
      <c r="D109" s="618" t="s">
        <v>3515</v>
      </c>
      <c r="E109" s="13" t="s">
        <v>3486</v>
      </c>
      <c r="F109" s="14"/>
      <c r="G109" s="123">
        <v>45138</v>
      </c>
      <c r="H109" s="124">
        <v>45149</v>
      </c>
      <c r="I109" s="130" t="s">
        <v>0</v>
      </c>
      <c r="J109" s="21"/>
      <c r="K109" s="134"/>
      <c r="L109" s="24"/>
      <c r="M109" s="372">
        <v>45149</v>
      </c>
      <c r="N109" s="147">
        <f t="shared" si="63"/>
        <v>10</v>
      </c>
      <c r="O109" s="23"/>
      <c r="P109" s="23"/>
      <c r="Q109" s="23"/>
      <c r="R109" s="23" t="s">
        <v>0</v>
      </c>
      <c r="S109" s="23"/>
      <c r="T109" s="24"/>
      <c r="U109" s="25"/>
      <c r="V109" s="28">
        <v>0.25</v>
      </c>
      <c r="W109" s="299"/>
      <c r="X109" s="296"/>
      <c r="Y109" s="149">
        <f t="shared" si="49"/>
        <v>0.25</v>
      </c>
      <c r="Z109" s="148">
        <f t="shared" si="64"/>
        <v>2.5</v>
      </c>
      <c r="AA109" s="306"/>
      <c r="AB109" s="377">
        <f t="shared" si="73"/>
        <v>-30</v>
      </c>
      <c r="AC109" s="348"/>
      <c r="AD109" s="210" t="str">
        <f t="shared" si="50"/>
        <v/>
      </c>
      <c r="AE109" s="345">
        <f t="shared" si="65"/>
        <v>-27.5</v>
      </c>
      <c r="AF109" s="318"/>
      <c r="AG109" s="317"/>
      <c r="AH109" s="315"/>
      <c r="AI109" s="150">
        <f t="shared" si="66"/>
        <v>0</v>
      </c>
      <c r="AJ109" s="151">
        <f t="shared" si="51"/>
        <v>2.5</v>
      </c>
      <c r="AK109" s="152">
        <f t="shared" si="67"/>
        <v>2.5</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f t="shared" si="52"/>
        <v>10</v>
      </c>
      <c r="AX109" s="154" t="str">
        <f t="shared" si="53"/>
        <v/>
      </c>
      <c r="AY109" s="178">
        <f t="shared" si="54"/>
        <v>10</v>
      </c>
      <c r="AZ109" s="169" t="str">
        <f t="shared" si="55"/>
        <v/>
      </c>
      <c r="BA109" s="159">
        <f t="shared" si="56"/>
        <v>0.25</v>
      </c>
      <c r="BB109" s="160" t="str">
        <f t="shared" si="57"/>
        <v/>
      </c>
      <c r="BC109" s="171">
        <f t="shared" si="80"/>
        <v>0.25</v>
      </c>
      <c r="BD109" s="160" t="str">
        <f t="shared" si="58"/>
        <v/>
      </c>
      <c r="BE109" s="186" t="str">
        <f t="shared" si="59"/>
        <v/>
      </c>
      <c r="BF109" s="160" t="str">
        <f t="shared" si="60"/>
        <v/>
      </c>
      <c r="BG109" s="171" t="str">
        <f t="shared" si="61"/>
        <v/>
      </c>
      <c r="BH109" s="161" t="str">
        <f t="shared" si="62"/>
        <v/>
      </c>
      <c r="BI109" s="609"/>
      <c r="BJ109" s="52"/>
      <c r="BK109" s="52" t="s">
        <v>2946</v>
      </c>
      <c r="BP109" s="52" t="s">
        <v>1177</v>
      </c>
      <c r="BQ109" s="52" t="s">
        <v>1178</v>
      </c>
      <c r="BT109" s="52"/>
      <c r="BV109" s="52" t="s">
        <v>1179</v>
      </c>
      <c r="BW109" s="52" t="s">
        <v>1180</v>
      </c>
      <c r="BX109" s="52" t="s">
        <v>1181</v>
      </c>
      <c r="BY109" s="52" t="s">
        <v>783</v>
      </c>
      <c r="CA109" s="52" t="s">
        <v>1182</v>
      </c>
      <c r="CC109" s="52" t="s">
        <v>1183</v>
      </c>
    </row>
    <row r="110" spans="1:82" ht="37.5" x14ac:dyDescent="0.3">
      <c r="A110" s="205"/>
      <c r="B110" s="206"/>
      <c r="C110" s="197">
        <v>99</v>
      </c>
      <c r="D110" s="624" t="s">
        <v>3516</v>
      </c>
      <c r="E110" s="16" t="s">
        <v>3486</v>
      </c>
      <c r="F110" s="14"/>
      <c r="G110" s="123">
        <v>45138</v>
      </c>
      <c r="H110" s="126">
        <v>45149</v>
      </c>
      <c r="I110" s="132" t="s">
        <v>0</v>
      </c>
      <c r="J110" s="69"/>
      <c r="K110" s="136"/>
      <c r="L110" s="26"/>
      <c r="M110" s="373">
        <v>45149</v>
      </c>
      <c r="N110" s="147">
        <f t="shared" si="63"/>
        <v>10</v>
      </c>
      <c r="O110" s="23"/>
      <c r="P110" s="23"/>
      <c r="Q110" s="23"/>
      <c r="R110" s="23" t="s">
        <v>0</v>
      </c>
      <c r="S110" s="23"/>
      <c r="T110" s="26"/>
      <c r="U110" s="27"/>
      <c r="V110" s="28">
        <v>0.25</v>
      </c>
      <c r="W110" s="300"/>
      <c r="X110" s="299"/>
      <c r="Y110" s="149">
        <f t="shared" si="49"/>
        <v>0.25</v>
      </c>
      <c r="Z110" s="148">
        <f t="shared" si="64"/>
        <v>2.5</v>
      </c>
      <c r="AA110" s="307"/>
      <c r="AB110" s="377">
        <f t="shared" si="73"/>
        <v>-30</v>
      </c>
      <c r="AC110" s="348"/>
      <c r="AD110" s="210" t="str">
        <f t="shared" si="50"/>
        <v/>
      </c>
      <c r="AE110" s="345">
        <f t="shared" si="65"/>
        <v>-27.5</v>
      </c>
      <c r="AF110" s="319"/>
      <c r="AG110" s="320"/>
      <c r="AH110" s="318"/>
      <c r="AI110" s="150">
        <f t="shared" si="66"/>
        <v>0</v>
      </c>
      <c r="AJ110" s="151">
        <f t="shared" si="51"/>
        <v>2.5</v>
      </c>
      <c r="AK110" s="152">
        <f t="shared" si="67"/>
        <v>2.5</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f t="shared" si="52"/>
        <v>10</v>
      </c>
      <c r="AX110" s="154" t="str">
        <f t="shared" si="53"/>
        <v/>
      </c>
      <c r="AY110" s="178">
        <f t="shared" si="54"/>
        <v>10</v>
      </c>
      <c r="AZ110" s="169" t="str">
        <f t="shared" si="55"/>
        <v/>
      </c>
      <c r="BA110" s="159">
        <f t="shared" si="56"/>
        <v>0.25</v>
      </c>
      <c r="BB110" s="160" t="str">
        <f t="shared" si="57"/>
        <v/>
      </c>
      <c r="BC110" s="171">
        <f t="shared" si="80"/>
        <v>0.25</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37.5" x14ac:dyDescent="0.3">
      <c r="A111" s="205"/>
      <c r="B111" s="206"/>
      <c r="C111" s="198">
        <v>100</v>
      </c>
      <c r="D111" s="618" t="s">
        <v>3517</v>
      </c>
      <c r="E111" s="20" t="s">
        <v>3486</v>
      </c>
      <c r="F111" s="14"/>
      <c r="G111" s="123">
        <v>45138</v>
      </c>
      <c r="H111" s="128">
        <v>45149</v>
      </c>
      <c r="I111" s="130" t="s">
        <v>0</v>
      </c>
      <c r="J111" s="21"/>
      <c r="K111" s="134"/>
      <c r="L111" s="24"/>
      <c r="M111" s="372">
        <v>45149</v>
      </c>
      <c r="N111" s="147">
        <f t="shared" si="63"/>
        <v>10</v>
      </c>
      <c r="O111" s="23"/>
      <c r="P111" s="23"/>
      <c r="Q111" s="23"/>
      <c r="R111" s="23" t="s">
        <v>0</v>
      </c>
      <c r="S111" s="23"/>
      <c r="T111" s="23"/>
      <c r="U111" s="24"/>
      <c r="V111" s="28">
        <v>0.25</v>
      </c>
      <c r="W111" s="299"/>
      <c r="X111" s="299"/>
      <c r="Y111" s="149">
        <f t="shared" si="49"/>
        <v>0.25</v>
      </c>
      <c r="Z111" s="148">
        <f t="shared" si="64"/>
        <v>2.5</v>
      </c>
      <c r="AA111" s="306"/>
      <c r="AB111" s="377">
        <f t="shared" si="73"/>
        <v>-30</v>
      </c>
      <c r="AC111" s="348"/>
      <c r="AD111" s="210" t="str">
        <f t="shared" si="50"/>
        <v/>
      </c>
      <c r="AE111" s="345">
        <f t="shared" si="65"/>
        <v>-27.5</v>
      </c>
      <c r="AF111" s="318"/>
      <c r="AG111" s="321"/>
      <c r="AH111" s="318"/>
      <c r="AI111" s="150">
        <f t="shared" si="66"/>
        <v>0</v>
      </c>
      <c r="AJ111" s="151">
        <f t="shared" si="51"/>
        <v>2.5</v>
      </c>
      <c r="AK111" s="152">
        <f t="shared" si="67"/>
        <v>2.5</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f t="shared" si="52"/>
        <v>10</v>
      </c>
      <c r="AX111" s="154" t="str">
        <f t="shared" si="53"/>
        <v/>
      </c>
      <c r="AY111" s="178">
        <f t="shared" si="54"/>
        <v>10</v>
      </c>
      <c r="AZ111" s="169" t="str">
        <f t="shared" si="55"/>
        <v/>
      </c>
      <c r="BA111" s="159">
        <f t="shared" si="56"/>
        <v>0.25</v>
      </c>
      <c r="BB111" s="160" t="str">
        <f t="shared" si="57"/>
        <v/>
      </c>
      <c r="BC111" s="171">
        <f t="shared" si="80"/>
        <v>0.25</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75" x14ac:dyDescent="0.3">
      <c r="A112" s="203"/>
      <c r="B112" s="204"/>
      <c r="C112" s="197">
        <v>101</v>
      </c>
      <c r="D112" s="622" t="s">
        <v>3514</v>
      </c>
      <c r="E112" s="31" t="s">
        <v>3528</v>
      </c>
      <c r="F112" s="30"/>
      <c r="G112" s="123">
        <v>45138</v>
      </c>
      <c r="H112" s="125">
        <v>45152</v>
      </c>
      <c r="I112" s="129" t="s">
        <v>0</v>
      </c>
      <c r="J112" s="67"/>
      <c r="K112" s="133"/>
      <c r="L112" s="108"/>
      <c r="M112" s="372">
        <v>45152</v>
      </c>
      <c r="N112" s="147">
        <f t="shared" si="63"/>
        <v>11</v>
      </c>
      <c r="O112" s="23"/>
      <c r="P112" s="125"/>
      <c r="Q112" s="125"/>
      <c r="R112" s="125" t="s">
        <v>0</v>
      </c>
      <c r="S112" s="125"/>
      <c r="T112" s="125"/>
      <c r="U112" s="122"/>
      <c r="V112" s="28">
        <v>0.25</v>
      </c>
      <c r="W112" s="296"/>
      <c r="X112" s="296"/>
      <c r="Y112" s="149">
        <f t="shared" si="49"/>
        <v>0.25</v>
      </c>
      <c r="Z112" s="148">
        <f t="shared" si="64"/>
        <v>2.5</v>
      </c>
      <c r="AA112" s="305"/>
      <c r="AB112" s="377">
        <f t="shared" si="73"/>
        <v>-30</v>
      </c>
      <c r="AC112" s="347"/>
      <c r="AD112" s="210" t="str">
        <f t="shared" si="50"/>
        <v/>
      </c>
      <c r="AE112" s="345">
        <f t="shared" si="65"/>
        <v>-27.5</v>
      </c>
      <c r="AF112" s="310"/>
      <c r="AG112" s="311"/>
      <c r="AH112" s="310"/>
      <c r="AI112" s="150">
        <f t="shared" si="66"/>
        <v>0</v>
      </c>
      <c r="AJ112" s="151">
        <f t="shared" si="51"/>
        <v>2.5</v>
      </c>
      <c r="AK112" s="152">
        <f t="shared" si="67"/>
        <v>2.5</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f t="shared" si="52"/>
        <v>11</v>
      </c>
      <c r="AX112" s="154" t="str">
        <f t="shared" si="53"/>
        <v/>
      </c>
      <c r="AY112" s="178">
        <f t="shared" si="54"/>
        <v>11</v>
      </c>
      <c r="AZ112" s="169" t="str">
        <f t="shared" si="55"/>
        <v/>
      </c>
      <c r="BA112" s="159">
        <f t="shared" si="56"/>
        <v>0.25</v>
      </c>
      <c r="BB112" s="160" t="str">
        <f t="shared" si="57"/>
        <v/>
      </c>
      <c r="BC112" s="171">
        <f t="shared" si="80"/>
        <v>0.25</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42.75" customHeight="1" x14ac:dyDescent="0.3">
      <c r="A113" s="203"/>
      <c r="B113" s="204"/>
      <c r="C113" s="197">
        <v>102</v>
      </c>
      <c r="D113" s="622" t="s">
        <v>3515</v>
      </c>
      <c r="E113" s="29" t="s">
        <v>3528</v>
      </c>
      <c r="F113" s="30"/>
      <c r="G113" s="123">
        <v>45138</v>
      </c>
      <c r="H113" s="122">
        <v>45152</v>
      </c>
      <c r="I113" s="129" t="s">
        <v>0</v>
      </c>
      <c r="J113" s="67"/>
      <c r="K113" s="133"/>
      <c r="L113" s="108"/>
      <c r="M113" s="371">
        <v>45152</v>
      </c>
      <c r="N113" s="147">
        <f t="shared" si="63"/>
        <v>11</v>
      </c>
      <c r="O113" s="125"/>
      <c r="P113" s="125"/>
      <c r="Q113" s="125"/>
      <c r="R113" s="125" t="s">
        <v>0</v>
      </c>
      <c r="S113" s="125"/>
      <c r="T113" s="122"/>
      <c r="U113" s="298"/>
      <c r="V113" s="28">
        <v>0.25</v>
      </c>
      <c r="W113" s="296"/>
      <c r="X113" s="296"/>
      <c r="Y113" s="149">
        <f t="shared" si="49"/>
        <v>0.25</v>
      </c>
      <c r="Z113" s="148">
        <f t="shared" si="64"/>
        <v>2.5</v>
      </c>
      <c r="AA113" s="305"/>
      <c r="AB113" s="377">
        <f t="shared" si="73"/>
        <v>-30</v>
      </c>
      <c r="AC113" s="347"/>
      <c r="AD113" s="210" t="str">
        <f t="shared" si="50"/>
        <v/>
      </c>
      <c r="AE113" s="345">
        <f t="shared" si="65"/>
        <v>-27.5</v>
      </c>
      <c r="AF113" s="310"/>
      <c r="AG113" s="312"/>
      <c r="AH113" s="313"/>
      <c r="AI113" s="150">
        <f t="shared" si="66"/>
        <v>0</v>
      </c>
      <c r="AJ113" s="151">
        <f t="shared" si="51"/>
        <v>2.5</v>
      </c>
      <c r="AK113" s="152">
        <f t="shared" si="67"/>
        <v>2.5</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f t="shared" si="52"/>
        <v>11</v>
      </c>
      <c r="AX113" s="154" t="str">
        <f t="shared" si="53"/>
        <v/>
      </c>
      <c r="AY113" s="178">
        <f t="shared" si="54"/>
        <v>11</v>
      </c>
      <c r="AZ113" s="169" t="str">
        <f t="shared" si="55"/>
        <v/>
      </c>
      <c r="BA113" s="159">
        <f t="shared" si="56"/>
        <v>0.25</v>
      </c>
      <c r="BB113" s="160" t="str">
        <f t="shared" si="57"/>
        <v/>
      </c>
      <c r="BC113" s="171">
        <f t="shared" si="80"/>
        <v>0.25</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37.5" x14ac:dyDescent="0.3">
      <c r="A114" s="203"/>
      <c r="B114" s="204"/>
      <c r="C114" s="197">
        <v>103</v>
      </c>
      <c r="D114" s="626" t="s">
        <v>3516</v>
      </c>
      <c r="E114" s="29" t="s">
        <v>3528</v>
      </c>
      <c r="F114" s="30"/>
      <c r="G114" s="123">
        <v>45138</v>
      </c>
      <c r="H114" s="124">
        <v>45152</v>
      </c>
      <c r="I114" s="130" t="s">
        <v>0</v>
      </c>
      <c r="J114" s="21"/>
      <c r="K114" s="134"/>
      <c r="L114" s="24"/>
      <c r="M114" s="372">
        <v>45152</v>
      </c>
      <c r="N114" s="147">
        <f t="shared" si="63"/>
        <v>11</v>
      </c>
      <c r="O114" s="125"/>
      <c r="P114" s="125"/>
      <c r="Q114" s="125"/>
      <c r="R114" s="125" t="s">
        <v>0</v>
      </c>
      <c r="S114" s="125"/>
      <c r="T114" s="122"/>
      <c r="U114" s="298"/>
      <c r="V114" s="28">
        <v>0.25</v>
      </c>
      <c r="W114" s="296"/>
      <c r="X114" s="296"/>
      <c r="Y114" s="149">
        <f t="shared" si="49"/>
        <v>0.25</v>
      </c>
      <c r="Z114" s="148">
        <f t="shared" si="64"/>
        <v>2.5</v>
      </c>
      <c r="AA114" s="305"/>
      <c r="AB114" s="377">
        <f t="shared" si="73"/>
        <v>-30</v>
      </c>
      <c r="AC114" s="347"/>
      <c r="AD114" s="210" t="str">
        <f t="shared" si="50"/>
        <v/>
      </c>
      <c r="AE114" s="345">
        <f t="shared" si="65"/>
        <v>-27.5</v>
      </c>
      <c r="AF114" s="310"/>
      <c r="AG114" s="312"/>
      <c r="AH114" s="313"/>
      <c r="AI114" s="150">
        <f t="shared" si="66"/>
        <v>0</v>
      </c>
      <c r="AJ114" s="151">
        <f t="shared" si="51"/>
        <v>2.5</v>
      </c>
      <c r="AK114" s="152">
        <f t="shared" si="67"/>
        <v>2.5</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f t="shared" si="52"/>
        <v>11</v>
      </c>
      <c r="AX114" s="154" t="str">
        <f t="shared" si="53"/>
        <v/>
      </c>
      <c r="AY114" s="178">
        <f t="shared" si="54"/>
        <v>11</v>
      </c>
      <c r="AZ114" s="169" t="str">
        <f t="shared" si="55"/>
        <v/>
      </c>
      <c r="BA114" s="159">
        <f t="shared" si="56"/>
        <v>0.25</v>
      </c>
      <c r="BB114" s="160" t="str">
        <f t="shared" si="57"/>
        <v/>
      </c>
      <c r="BC114" s="171">
        <f t="shared" si="80"/>
        <v>0.25</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37.5" x14ac:dyDescent="0.3">
      <c r="A115" s="203"/>
      <c r="B115" s="204"/>
      <c r="C115" s="197">
        <v>104</v>
      </c>
      <c r="D115" s="622" t="s">
        <v>3517</v>
      </c>
      <c r="E115" s="29" t="s">
        <v>3528</v>
      </c>
      <c r="F115" s="30"/>
      <c r="G115" s="123">
        <v>45138</v>
      </c>
      <c r="H115" s="124">
        <v>45152</v>
      </c>
      <c r="I115" s="130" t="s">
        <v>0</v>
      </c>
      <c r="J115" s="21"/>
      <c r="K115" s="134"/>
      <c r="L115" s="24"/>
      <c r="M115" s="372">
        <v>45152</v>
      </c>
      <c r="N115" s="147">
        <f t="shared" si="63"/>
        <v>11</v>
      </c>
      <c r="O115" s="125"/>
      <c r="P115" s="125"/>
      <c r="Q115" s="125"/>
      <c r="R115" s="125" t="s">
        <v>0</v>
      </c>
      <c r="S115" s="125"/>
      <c r="T115" s="122"/>
      <c r="U115" s="298"/>
      <c r="V115" s="28">
        <v>0.25</v>
      </c>
      <c r="W115" s="296"/>
      <c r="X115" s="296"/>
      <c r="Y115" s="149">
        <f t="shared" si="49"/>
        <v>0.25</v>
      </c>
      <c r="Z115" s="148">
        <f t="shared" si="64"/>
        <v>2.5</v>
      </c>
      <c r="AA115" s="305"/>
      <c r="AB115" s="377">
        <f t="shared" si="73"/>
        <v>-30</v>
      </c>
      <c r="AC115" s="347"/>
      <c r="AD115" s="210" t="str">
        <f t="shared" si="50"/>
        <v/>
      </c>
      <c r="AE115" s="345">
        <f t="shared" si="65"/>
        <v>-27.5</v>
      </c>
      <c r="AF115" s="310"/>
      <c r="AG115" s="312"/>
      <c r="AH115" s="313"/>
      <c r="AI115" s="150">
        <f t="shared" si="66"/>
        <v>0</v>
      </c>
      <c r="AJ115" s="151">
        <f t="shared" si="51"/>
        <v>2.5</v>
      </c>
      <c r="AK115" s="152">
        <f t="shared" si="67"/>
        <v>2.5</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f t="shared" si="52"/>
        <v>11</v>
      </c>
      <c r="AX115" s="154" t="str">
        <f t="shared" si="53"/>
        <v/>
      </c>
      <c r="AY115" s="178">
        <f t="shared" si="54"/>
        <v>11</v>
      </c>
      <c r="AZ115" s="169" t="str">
        <f t="shared" si="55"/>
        <v/>
      </c>
      <c r="BA115" s="159">
        <f t="shared" si="56"/>
        <v>0.25</v>
      </c>
      <c r="BB115" s="160" t="str">
        <f t="shared" si="57"/>
        <v/>
      </c>
      <c r="BC115" s="171">
        <f t="shared" si="80"/>
        <v>0.25</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75" x14ac:dyDescent="0.3">
      <c r="A116" s="205"/>
      <c r="B116" s="206"/>
      <c r="C116" s="198">
        <v>105</v>
      </c>
      <c r="D116" s="623" t="s">
        <v>3514</v>
      </c>
      <c r="E116" s="13" t="s">
        <v>3505</v>
      </c>
      <c r="F116" s="14"/>
      <c r="G116" s="123">
        <v>45138</v>
      </c>
      <c r="H116" s="124"/>
      <c r="I116" s="130"/>
      <c r="J116" s="21"/>
      <c r="K116" s="134"/>
      <c r="L116" s="24"/>
      <c r="M116" s="372">
        <v>45145</v>
      </c>
      <c r="N116" s="147">
        <f t="shared" si="63"/>
        <v>6</v>
      </c>
      <c r="O116" s="23"/>
      <c r="P116" s="23"/>
      <c r="Q116" s="23"/>
      <c r="R116" s="23" t="s">
        <v>0</v>
      </c>
      <c r="S116" s="23"/>
      <c r="T116" s="24"/>
      <c r="U116" s="25"/>
      <c r="V116" s="28">
        <v>0.25</v>
      </c>
      <c r="W116" s="296"/>
      <c r="X116" s="296"/>
      <c r="Y116" s="149">
        <f t="shared" si="49"/>
        <v>0.25</v>
      </c>
      <c r="Z116" s="148">
        <f t="shared" si="64"/>
        <v>2.5</v>
      </c>
      <c r="AA116" s="306"/>
      <c r="AB116" s="377">
        <f t="shared" si="73"/>
        <v>-30</v>
      </c>
      <c r="AC116" s="348"/>
      <c r="AD116" s="210" t="str">
        <f t="shared" si="50"/>
        <v/>
      </c>
      <c r="AE116" s="345">
        <f t="shared" si="65"/>
        <v>-27.5</v>
      </c>
      <c r="AF116" s="318"/>
      <c r="AG116" s="317"/>
      <c r="AH116" s="315"/>
      <c r="AI116" s="150">
        <f t="shared" si="66"/>
        <v>0</v>
      </c>
      <c r="AJ116" s="151">
        <f t="shared" si="51"/>
        <v>2.5</v>
      </c>
      <c r="AK116" s="152">
        <f t="shared" si="67"/>
        <v>2.5</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f t="shared" si="52"/>
        <v>6</v>
      </c>
      <c r="AX116" s="154" t="str">
        <f t="shared" si="53"/>
        <v/>
      </c>
      <c r="AY116" s="178">
        <f t="shared" si="54"/>
        <v>6</v>
      </c>
      <c r="AZ116" s="169" t="str">
        <f t="shared" si="55"/>
        <v/>
      </c>
      <c r="BA116" s="159">
        <f t="shared" si="56"/>
        <v>0.25</v>
      </c>
      <c r="BB116" s="160" t="str">
        <f t="shared" si="57"/>
        <v/>
      </c>
      <c r="BC116" s="171">
        <f t="shared" si="80"/>
        <v>0.25</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37.5" customHeight="1" x14ac:dyDescent="0.3">
      <c r="A117" s="205"/>
      <c r="B117" s="206"/>
      <c r="C117" s="197">
        <v>106</v>
      </c>
      <c r="D117" s="623" t="s">
        <v>3515</v>
      </c>
      <c r="E117" s="13" t="s">
        <v>3505</v>
      </c>
      <c r="F117" s="14"/>
      <c r="G117" s="123">
        <v>45138</v>
      </c>
      <c r="H117" s="124"/>
      <c r="I117" s="130"/>
      <c r="J117" s="21"/>
      <c r="K117" s="134"/>
      <c r="L117" s="24"/>
      <c r="M117" s="372">
        <v>45145</v>
      </c>
      <c r="N117" s="147">
        <f t="shared" si="63"/>
        <v>6</v>
      </c>
      <c r="O117" s="23"/>
      <c r="P117" s="23"/>
      <c r="Q117" s="23"/>
      <c r="R117" s="23" t="s">
        <v>0</v>
      </c>
      <c r="S117" s="23"/>
      <c r="T117" s="24"/>
      <c r="U117" s="25"/>
      <c r="V117" s="28">
        <v>0.25</v>
      </c>
      <c r="W117" s="299"/>
      <c r="X117" s="296"/>
      <c r="Y117" s="149">
        <f t="shared" si="49"/>
        <v>0.25</v>
      </c>
      <c r="Z117" s="148">
        <f t="shared" si="64"/>
        <v>2.5</v>
      </c>
      <c r="AA117" s="306"/>
      <c r="AB117" s="377">
        <f t="shared" si="73"/>
        <v>-30</v>
      </c>
      <c r="AC117" s="348"/>
      <c r="AD117" s="210" t="str">
        <f t="shared" si="50"/>
        <v/>
      </c>
      <c r="AE117" s="345">
        <f t="shared" si="65"/>
        <v>-27.5</v>
      </c>
      <c r="AF117" s="318"/>
      <c r="AG117" s="317"/>
      <c r="AH117" s="315"/>
      <c r="AI117" s="150">
        <f t="shared" si="66"/>
        <v>0</v>
      </c>
      <c r="AJ117" s="151">
        <f t="shared" si="51"/>
        <v>2.5</v>
      </c>
      <c r="AK117" s="152">
        <f t="shared" si="67"/>
        <v>2.5</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f t="shared" si="52"/>
        <v>6</v>
      </c>
      <c r="AX117" s="154" t="str">
        <f t="shared" si="53"/>
        <v/>
      </c>
      <c r="AY117" s="178">
        <f t="shared" si="54"/>
        <v>6</v>
      </c>
      <c r="AZ117" s="169" t="str">
        <f t="shared" si="55"/>
        <v/>
      </c>
      <c r="BA117" s="159">
        <f t="shared" si="56"/>
        <v>0.25</v>
      </c>
      <c r="BB117" s="160" t="str">
        <f t="shared" si="57"/>
        <v/>
      </c>
      <c r="BC117" s="171">
        <f t="shared" si="80"/>
        <v>0.25</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37.5" x14ac:dyDescent="0.3">
      <c r="A118" s="205"/>
      <c r="B118" s="206"/>
      <c r="C118" s="198">
        <v>107</v>
      </c>
      <c r="D118" s="628" t="s">
        <v>3516</v>
      </c>
      <c r="E118" s="13" t="s">
        <v>3545</v>
      </c>
      <c r="F118" s="14"/>
      <c r="G118" s="123">
        <v>45138</v>
      </c>
      <c r="H118" s="124"/>
      <c r="I118" s="130"/>
      <c r="J118" s="21"/>
      <c r="K118" s="134"/>
      <c r="L118" s="24"/>
      <c r="M118" s="372">
        <v>45145</v>
      </c>
      <c r="N118" s="147">
        <f t="shared" si="63"/>
        <v>6</v>
      </c>
      <c r="O118" s="23" t="s">
        <v>0</v>
      </c>
      <c r="P118" s="23"/>
      <c r="Q118" s="23"/>
      <c r="R118" s="23"/>
      <c r="S118" s="23"/>
      <c r="T118" s="24"/>
      <c r="U118" s="25"/>
      <c r="V118" s="28">
        <v>0.25</v>
      </c>
      <c r="W118" s="299">
        <v>0.25</v>
      </c>
      <c r="X118" s="296"/>
      <c r="Y118" s="149">
        <f t="shared" si="49"/>
        <v>0.5</v>
      </c>
      <c r="Z118" s="148">
        <f t="shared" si="64"/>
        <v>7.5</v>
      </c>
      <c r="AA118" s="306"/>
      <c r="AB118" s="377">
        <f t="shared" si="73"/>
        <v>-30</v>
      </c>
      <c r="AC118" s="348"/>
      <c r="AD118" s="210" t="str">
        <f t="shared" si="50"/>
        <v/>
      </c>
      <c r="AE118" s="345">
        <f t="shared" si="65"/>
        <v>-22.5</v>
      </c>
      <c r="AF118" s="318"/>
      <c r="AG118" s="317"/>
      <c r="AH118" s="315"/>
      <c r="AI118" s="150">
        <f t="shared" si="66"/>
        <v>0</v>
      </c>
      <c r="AJ118" s="151">
        <f t="shared" si="51"/>
        <v>7.5</v>
      </c>
      <c r="AK118" s="152">
        <f t="shared" si="67"/>
        <v>7.5</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f t="shared" si="52"/>
        <v>6</v>
      </c>
      <c r="AX118" s="154" t="str">
        <f t="shared" si="53"/>
        <v/>
      </c>
      <c r="AY118" s="178">
        <f t="shared" si="54"/>
        <v>6</v>
      </c>
      <c r="AZ118" s="169" t="str">
        <f t="shared" si="55"/>
        <v/>
      </c>
      <c r="BA118" s="159">
        <f t="shared" si="56"/>
        <v>0.25</v>
      </c>
      <c r="BB118" s="160" t="str">
        <f t="shared" si="57"/>
        <v/>
      </c>
      <c r="BC118" s="171">
        <f t="shared" si="80"/>
        <v>0.25</v>
      </c>
      <c r="BD118" s="160" t="str">
        <f t="shared" si="58"/>
        <v/>
      </c>
      <c r="BE118" s="186">
        <f t="shared" si="59"/>
        <v>0.25</v>
      </c>
      <c r="BF118" s="160" t="str">
        <f t="shared" si="60"/>
        <v/>
      </c>
      <c r="BG118" s="171">
        <f t="shared" si="61"/>
        <v>0.25</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37.5" x14ac:dyDescent="0.3">
      <c r="A119" s="205"/>
      <c r="B119" s="206"/>
      <c r="C119" s="198">
        <v>108</v>
      </c>
      <c r="D119" s="623" t="s">
        <v>3517</v>
      </c>
      <c r="E119" s="15" t="s">
        <v>3545</v>
      </c>
      <c r="F119" s="14"/>
      <c r="G119" s="123">
        <v>45138</v>
      </c>
      <c r="H119" s="124"/>
      <c r="I119" s="130"/>
      <c r="J119" s="21"/>
      <c r="K119" s="134"/>
      <c r="L119" s="24"/>
      <c r="M119" s="372">
        <v>45145</v>
      </c>
      <c r="N119" s="147">
        <f t="shared" si="63"/>
        <v>6</v>
      </c>
      <c r="O119" s="23" t="s">
        <v>0</v>
      </c>
      <c r="P119" s="23"/>
      <c r="Q119" s="23"/>
      <c r="R119" s="23"/>
      <c r="S119" s="23"/>
      <c r="T119" s="24"/>
      <c r="U119" s="25"/>
      <c r="V119" s="28">
        <v>0.25</v>
      </c>
      <c r="W119" s="299">
        <v>0.25</v>
      </c>
      <c r="X119" s="296"/>
      <c r="Y119" s="149">
        <f t="shared" si="49"/>
        <v>0.5</v>
      </c>
      <c r="Z119" s="148">
        <f t="shared" si="64"/>
        <v>7.5</v>
      </c>
      <c r="AA119" s="306"/>
      <c r="AB119" s="377">
        <f t="shared" si="73"/>
        <v>-30</v>
      </c>
      <c r="AC119" s="348"/>
      <c r="AD119" s="210" t="str">
        <f t="shared" si="50"/>
        <v/>
      </c>
      <c r="AE119" s="345">
        <f t="shared" si="65"/>
        <v>-22.5</v>
      </c>
      <c r="AF119" s="318"/>
      <c r="AG119" s="317"/>
      <c r="AH119" s="315"/>
      <c r="AI119" s="150">
        <f t="shared" si="66"/>
        <v>0</v>
      </c>
      <c r="AJ119" s="151">
        <f t="shared" si="51"/>
        <v>7.5</v>
      </c>
      <c r="AK119" s="152">
        <f t="shared" si="67"/>
        <v>7.5</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f t="shared" si="52"/>
        <v>6</v>
      </c>
      <c r="AX119" s="154" t="str">
        <f t="shared" si="53"/>
        <v/>
      </c>
      <c r="AY119" s="178">
        <f t="shared" si="54"/>
        <v>6</v>
      </c>
      <c r="AZ119" s="169" t="str">
        <f t="shared" si="55"/>
        <v/>
      </c>
      <c r="BA119" s="159">
        <f t="shared" si="56"/>
        <v>0.25</v>
      </c>
      <c r="BB119" s="160" t="str">
        <f t="shared" si="57"/>
        <v/>
      </c>
      <c r="BC119" s="171">
        <f t="shared" si="80"/>
        <v>0.25</v>
      </c>
      <c r="BD119" s="160" t="str">
        <f t="shared" si="58"/>
        <v/>
      </c>
      <c r="BE119" s="186">
        <f t="shared" si="59"/>
        <v>0.25</v>
      </c>
      <c r="BF119" s="160" t="str">
        <f t="shared" si="60"/>
        <v/>
      </c>
      <c r="BG119" s="171">
        <f t="shared" si="61"/>
        <v>0.25</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56.25" x14ac:dyDescent="0.3">
      <c r="A120" s="205"/>
      <c r="B120" s="206"/>
      <c r="C120" s="197">
        <v>109</v>
      </c>
      <c r="D120" s="633" t="s">
        <v>3526</v>
      </c>
      <c r="E120" s="13" t="s">
        <v>3486</v>
      </c>
      <c r="F120" s="14"/>
      <c r="G120" s="123">
        <v>45139</v>
      </c>
      <c r="H120" s="124">
        <v>45149</v>
      </c>
      <c r="I120" s="130" t="s">
        <v>0</v>
      </c>
      <c r="J120" s="21"/>
      <c r="K120" s="134"/>
      <c r="L120" s="24"/>
      <c r="M120" s="372">
        <v>45149</v>
      </c>
      <c r="N120" s="147">
        <f t="shared" si="63"/>
        <v>9</v>
      </c>
      <c r="O120" s="23"/>
      <c r="P120" s="23"/>
      <c r="Q120" s="23"/>
      <c r="R120" s="23" t="s">
        <v>0</v>
      </c>
      <c r="S120" s="23"/>
      <c r="T120" s="24"/>
      <c r="U120" s="25"/>
      <c r="V120" s="28">
        <v>0.25</v>
      </c>
      <c r="W120" s="299"/>
      <c r="X120" s="296"/>
      <c r="Y120" s="149">
        <f t="shared" si="49"/>
        <v>0.25</v>
      </c>
      <c r="Z120" s="148">
        <f t="shared" si="64"/>
        <v>2.5</v>
      </c>
      <c r="AA120" s="306"/>
      <c r="AB120" s="377">
        <f t="shared" si="73"/>
        <v>-30</v>
      </c>
      <c r="AC120" s="348"/>
      <c r="AD120" s="210" t="str">
        <f t="shared" si="50"/>
        <v/>
      </c>
      <c r="AE120" s="345">
        <f t="shared" si="65"/>
        <v>-27.5</v>
      </c>
      <c r="AF120" s="318"/>
      <c r="AG120" s="317"/>
      <c r="AH120" s="315"/>
      <c r="AI120" s="150">
        <f t="shared" si="66"/>
        <v>0</v>
      </c>
      <c r="AJ120" s="151">
        <f t="shared" si="51"/>
        <v>2.5</v>
      </c>
      <c r="AK120" s="152">
        <f t="shared" si="67"/>
        <v>2.5</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f t="shared" si="52"/>
        <v>9</v>
      </c>
      <c r="AX120" s="154" t="str">
        <f t="shared" si="53"/>
        <v/>
      </c>
      <c r="AY120" s="178">
        <f t="shared" si="54"/>
        <v>9</v>
      </c>
      <c r="AZ120" s="169" t="str">
        <f t="shared" si="55"/>
        <v/>
      </c>
      <c r="BA120" s="159">
        <f t="shared" si="56"/>
        <v>0.25</v>
      </c>
      <c r="BB120" s="160" t="str">
        <f t="shared" si="57"/>
        <v/>
      </c>
      <c r="BC120" s="171">
        <f t="shared" si="80"/>
        <v>0.25</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618" t="s">
        <v>3519</v>
      </c>
      <c r="E121" s="13" t="s">
        <v>3486</v>
      </c>
      <c r="F121" s="14"/>
      <c r="G121" s="123">
        <v>45139</v>
      </c>
      <c r="H121" s="124">
        <v>45149</v>
      </c>
      <c r="I121" s="130" t="s">
        <v>0</v>
      </c>
      <c r="J121" s="69"/>
      <c r="K121" s="136"/>
      <c r="L121" s="26"/>
      <c r="M121" s="372">
        <v>45149</v>
      </c>
      <c r="N121" s="147">
        <f t="shared" si="63"/>
        <v>9</v>
      </c>
      <c r="O121" s="23"/>
      <c r="P121" s="23"/>
      <c r="Q121" s="23"/>
      <c r="R121" s="23" t="s">
        <v>0</v>
      </c>
      <c r="S121" s="23"/>
      <c r="T121" s="24"/>
      <c r="U121" s="25"/>
      <c r="V121" s="28">
        <v>0.25</v>
      </c>
      <c r="W121" s="299"/>
      <c r="X121" s="296"/>
      <c r="Y121" s="149">
        <f t="shared" si="49"/>
        <v>0.25</v>
      </c>
      <c r="Z121" s="148">
        <f t="shared" si="64"/>
        <v>2.5</v>
      </c>
      <c r="AA121" s="306"/>
      <c r="AB121" s="377">
        <f t="shared" si="73"/>
        <v>-30</v>
      </c>
      <c r="AC121" s="348"/>
      <c r="AD121" s="210" t="str">
        <f t="shared" si="50"/>
        <v/>
      </c>
      <c r="AE121" s="345">
        <f t="shared" si="65"/>
        <v>-27.5</v>
      </c>
      <c r="AF121" s="318"/>
      <c r="AG121" s="317"/>
      <c r="AH121" s="315"/>
      <c r="AI121" s="150">
        <f t="shared" si="66"/>
        <v>0</v>
      </c>
      <c r="AJ121" s="151">
        <f t="shared" si="51"/>
        <v>2.5</v>
      </c>
      <c r="AK121" s="152">
        <f t="shared" si="67"/>
        <v>2.5</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f t="shared" si="52"/>
        <v>9</v>
      </c>
      <c r="AX121" s="154" t="str">
        <f t="shared" si="53"/>
        <v/>
      </c>
      <c r="AY121" s="178">
        <f t="shared" si="54"/>
        <v>9</v>
      </c>
      <c r="AZ121" s="169" t="str">
        <f t="shared" si="55"/>
        <v/>
      </c>
      <c r="BA121" s="159">
        <f t="shared" si="56"/>
        <v>0.25</v>
      </c>
      <c r="BB121" s="160" t="str">
        <f t="shared" si="57"/>
        <v/>
      </c>
      <c r="BC121" s="171">
        <f t="shared" si="80"/>
        <v>0.25</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618" t="s">
        <v>3518</v>
      </c>
      <c r="E122" s="13" t="s">
        <v>3486</v>
      </c>
      <c r="F122" s="14"/>
      <c r="G122" s="123">
        <v>45139</v>
      </c>
      <c r="H122" s="124">
        <v>45149</v>
      </c>
      <c r="I122" s="130" t="s">
        <v>0</v>
      </c>
      <c r="J122" s="21"/>
      <c r="K122" s="134"/>
      <c r="L122" s="24"/>
      <c r="M122" s="372">
        <v>45149</v>
      </c>
      <c r="N122" s="147">
        <f t="shared" si="63"/>
        <v>9</v>
      </c>
      <c r="O122" s="23"/>
      <c r="P122" s="23"/>
      <c r="Q122" s="23"/>
      <c r="R122" s="23" t="s">
        <v>0</v>
      </c>
      <c r="S122" s="23"/>
      <c r="T122" s="24"/>
      <c r="U122" s="25"/>
      <c r="V122" s="28">
        <v>0.25</v>
      </c>
      <c r="W122" s="299"/>
      <c r="X122" s="296"/>
      <c r="Y122" s="149">
        <f t="shared" si="49"/>
        <v>0.25</v>
      </c>
      <c r="Z122" s="148">
        <f t="shared" si="64"/>
        <v>2.5</v>
      </c>
      <c r="AA122" s="306"/>
      <c r="AB122" s="377">
        <f t="shared" si="73"/>
        <v>-30</v>
      </c>
      <c r="AC122" s="348"/>
      <c r="AD122" s="210" t="str">
        <f t="shared" si="50"/>
        <v/>
      </c>
      <c r="AE122" s="345">
        <f t="shared" si="65"/>
        <v>-27.5</v>
      </c>
      <c r="AF122" s="318"/>
      <c r="AG122" s="317"/>
      <c r="AH122" s="315"/>
      <c r="AI122" s="150">
        <f t="shared" si="66"/>
        <v>0</v>
      </c>
      <c r="AJ122" s="151">
        <f t="shared" si="51"/>
        <v>2.5</v>
      </c>
      <c r="AK122" s="152">
        <f t="shared" si="67"/>
        <v>2.5</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f t="shared" si="52"/>
        <v>9</v>
      </c>
      <c r="AX122" s="154" t="str">
        <f t="shared" si="53"/>
        <v/>
      </c>
      <c r="AY122" s="178">
        <f t="shared" si="54"/>
        <v>9</v>
      </c>
      <c r="AZ122" s="169" t="str">
        <f t="shared" si="55"/>
        <v/>
      </c>
      <c r="BA122" s="159">
        <f t="shared" si="56"/>
        <v>0.25</v>
      </c>
      <c r="BB122" s="160" t="str">
        <f t="shared" si="57"/>
        <v/>
      </c>
      <c r="BC122" s="171">
        <f t="shared" si="80"/>
        <v>0.25</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615" t="s">
        <v>3520</v>
      </c>
      <c r="E123" s="15" t="s">
        <v>3486</v>
      </c>
      <c r="F123" s="14"/>
      <c r="G123" s="123">
        <v>45139</v>
      </c>
      <c r="H123" s="124">
        <v>45149</v>
      </c>
      <c r="I123" s="130" t="s">
        <v>0</v>
      </c>
      <c r="J123" s="21"/>
      <c r="K123" s="134"/>
      <c r="L123" s="24"/>
      <c r="M123" s="372">
        <v>45149</v>
      </c>
      <c r="N123" s="147">
        <f t="shared" si="63"/>
        <v>9</v>
      </c>
      <c r="O123" s="23"/>
      <c r="P123" s="23"/>
      <c r="Q123" s="23"/>
      <c r="R123" s="23" t="s">
        <v>0</v>
      </c>
      <c r="S123" s="23"/>
      <c r="T123" s="24"/>
      <c r="U123" s="25"/>
      <c r="V123" s="28">
        <v>0.25</v>
      </c>
      <c r="W123" s="299"/>
      <c r="X123" s="296"/>
      <c r="Y123" s="149">
        <f t="shared" si="49"/>
        <v>0.25</v>
      </c>
      <c r="Z123" s="148">
        <f t="shared" si="64"/>
        <v>2.5</v>
      </c>
      <c r="AA123" s="306"/>
      <c r="AB123" s="377">
        <f t="shared" si="73"/>
        <v>-30</v>
      </c>
      <c r="AC123" s="348"/>
      <c r="AD123" s="210" t="str">
        <f t="shared" si="50"/>
        <v/>
      </c>
      <c r="AE123" s="345">
        <f t="shared" si="65"/>
        <v>-27.5</v>
      </c>
      <c r="AF123" s="318"/>
      <c r="AG123" s="317"/>
      <c r="AH123" s="315"/>
      <c r="AI123" s="150">
        <f t="shared" si="66"/>
        <v>0</v>
      </c>
      <c r="AJ123" s="151">
        <f t="shared" si="51"/>
        <v>2.5</v>
      </c>
      <c r="AK123" s="152">
        <f t="shared" si="67"/>
        <v>2.5</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f t="shared" si="52"/>
        <v>9</v>
      </c>
      <c r="AX123" s="154" t="str">
        <f t="shared" si="53"/>
        <v/>
      </c>
      <c r="AY123" s="178">
        <f t="shared" si="54"/>
        <v>9</v>
      </c>
      <c r="AZ123" s="169" t="str">
        <f t="shared" si="55"/>
        <v/>
      </c>
      <c r="BA123" s="159">
        <f t="shared" si="56"/>
        <v>0.25</v>
      </c>
      <c r="BB123" s="160" t="str">
        <f t="shared" si="57"/>
        <v/>
      </c>
      <c r="BC123" s="171">
        <f t="shared" si="80"/>
        <v>0.25</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37.5" x14ac:dyDescent="0.3">
      <c r="A124" s="205"/>
      <c r="B124" s="206"/>
      <c r="C124" s="198">
        <v>113</v>
      </c>
      <c r="D124" s="618" t="s">
        <v>3521</v>
      </c>
      <c r="E124" s="13" t="s">
        <v>3486</v>
      </c>
      <c r="F124" s="14"/>
      <c r="G124" s="123">
        <v>45139</v>
      </c>
      <c r="H124" s="124">
        <v>45149</v>
      </c>
      <c r="I124" s="130" t="s">
        <v>0</v>
      </c>
      <c r="J124" s="21"/>
      <c r="K124" s="134"/>
      <c r="L124" s="24"/>
      <c r="M124" s="372">
        <v>45149</v>
      </c>
      <c r="N124" s="147">
        <f t="shared" si="63"/>
        <v>9</v>
      </c>
      <c r="O124" s="23"/>
      <c r="P124" s="23"/>
      <c r="Q124" s="23"/>
      <c r="R124" s="23" t="s">
        <v>0</v>
      </c>
      <c r="S124" s="23"/>
      <c r="T124" s="24"/>
      <c r="U124" s="25"/>
      <c r="V124" s="28">
        <v>0.25</v>
      </c>
      <c r="W124" s="299"/>
      <c r="X124" s="296"/>
      <c r="Y124" s="149">
        <f t="shared" si="49"/>
        <v>0.25</v>
      </c>
      <c r="Z124" s="148">
        <f t="shared" si="64"/>
        <v>2.5</v>
      </c>
      <c r="AA124" s="306"/>
      <c r="AB124" s="377">
        <f t="shared" si="73"/>
        <v>-30</v>
      </c>
      <c r="AC124" s="348"/>
      <c r="AD124" s="210" t="str">
        <f t="shared" si="50"/>
        <v/>
      </c>
      <c r="AE124" s="345">
        <f t="shared" si="65"/>
        <v>-27.5</v>
      </c>
      <c r="AF124" s="318"/>
      <c r="AG124" s="317"/>
      <c r="AH124" s="315"/>
      <c r="AI124" s="150">
        <f t="shared" si="66"/>
        <v>0</v>
      </c>
      <c r="AJ124" s="151">
        <f t="shared" si="51"/>
        <v>2.5</v>
      </c>
      <c r="AK124" s="152">
        <f t="shared" si="67"/>
        <v>2.5</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f t="shared" si="52"/>
        <v>9</v>
      </c>
      <c r="AX124" s="154" t="str">
        <f t="shared" si="53"/>
        <v/>
      </c>
      <c r="AY124" s="178">
        <f t="shared" si="54"/>
        <v>9</v>
      </c>
      <c r="AZ124" s="169" t="str">
        <f t="shared" si="55"/>
        <v/>
      </c>
      <c r="BA124" s="159">
        <f t="shared" si="56"/>
        <v>0.25</v>
      </c>
      <c r="BB124" s="160" t="str">
        <f t="shared" si="57"/>
        <v/>
      </c>
      <c r="BC124" s="171">
        <f t="shared" si="80"/>
        <v>0.25</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37.5" x14ac:dyDescent="0.3">
      <c r="A125" s="205"/>
      <c r="B125" s="206"/>
      <c r="C125" s="197">
        <v>114</v>
      </c>
      <c r="D125" s="618" t="s">
        <v>3522</v>
      </c>
      <c r="E125" s="13" t="s">
        <v>3486</v>
      </c>
      <c r="F125" s="14"/>
      <c r="G125" s="123">
        <v>45139</v>
      </c>
      <c r="H125" s="124">
        <v>45149</v>
      </c>
      <c r="I125" s="130" t="s">
        <v>0</v>
      </c>
      <c r="J125" s="21"/>
      <c r="K125" s="134"/>
      <c r="L125" s="24"/>
      <c r="M125" s="372">
        <v>45149</v>
      </c>
      <c r="N125" s="147">
        <f t="shared" si="63"/>
        <v>9</v>
      </c>
      <c r="O125" s="23"/>
      <c r="P125" s="23"/>
      <c r="Q125" s="23"/>
      <c r="R125" s="23" t="s">
        <v>0</v>
      </c>
      <c r="S125" s="23"/>
      <c r="T125" s="24"/>
      <c r="U125" s="25"/>
      <c r="V125" s="28">
        <v>0.25</v>
      </c>
      <c r="W125" s="299"/>
      <c r="X125" s="296"/>
      <c r="Y125" s="149">
        <f t="shared" si="49"/>
        <v>0.25</v>
      </c>
      <c r="Z125" s="148">
        <f t="shared" si="64"/>
        <v>2.5</v>
      </c>
      <c r="AA125" s="306"/>
      <c r="AB125" s="377">
        <f t="shared" si="73"/>
        <v>-30</v>
      </c>
      <c r="AC125" s="348"/>
      <c r="AD125" s="210" t="str">
        <f t="shared" si="50"/>
        <v/>
      </c>
      <c r="AE125" s="345">
        <f t="shared" si="65"/>
        <v>-27.5</v>
      </c>
      <c r="AF125" s="318"/>
      <c r="AG125" s="317"/>
      <c r="AH125" s="315"/>
      <c r="AI125" s="150">
        <f t="shared" si="66"/>
        <v>0</v>
      </c>
      <c r="AJ125" s="151">
        <f t="shared" si="51"/>
        <v>2.5</v>
      </c>
      <c r="AK125" s="152">
        <f t="shared" si="67"/>
        <v>2.5</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f t="shared" si="52"/>
        <v>9</v>
      </c>
      <c r="AX125" s="154" t="str">
        <f t="shared" si="53"/>
        <v/>
      </c>
      <c r="AY125" s="178">
        <f t="shared" si="54"/>
        <v>9</v>
      </c>
      <c r="AZ125" s="169" t="str">
        <f t="shared" si="55"/>
        <v/>
      </c>
      <c r="BA125" s="159">
        <f t="shared" si="56"/>
        <v>0.25</v>
      </c>
      <c r="BB125" s="160" t="str">
        <f t="shared" si="57"/>
        <v/>
      </c>
      <c r="BC125" s="171">
        <f t="shared" si="80"/>
        <v>0.25</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37.5" x14ac:dyDescent="0.3">
      <c r="A126" s="205"/>
      <c r="B126" s="206"/>
      <c r="C126" s="198">
        <v>115</v>
      </c>
      <c r="D126" s="618" t="s">
        <v>3523</v>
      </c>
      <c r="E126" s="13" t="s">
        <v>3486</v>
      </c>
      <c r="F126" s="14"/>
      <c r="G126" s="123">
        <v>45139</v>
      </c>
      <c r="H126" s="124">
        <v>45149</v>
      </c>
      <c r="I126" s="130" t="s">
        <v>0</v>
      </c>
      <c r="J126" s="21"/>
      <c r="K126" s="134"/>
      <c r="L126" s="24"/>
      <c r="M126" s="372">
        <v>45149</v>
      </c>
      <c r="N126" s="147">
        <f t="shared" si="63"/>
        <v>9</v>
      </c>
      <c r="O126" s="23"/>
      <c r="P126" s="23"/>
      <c r="Q126" s="23"/>
      <c r="R126" s="23" t="s">
        <v>0</v>
      </c>
      <c r="S126" s="23"/>
      <c r="T126" s="24"/>
      <c r="U126" s="25"/>
      <c r="V126" s="28">
        <v>0.25</v>
      </c>
      <c r="W126" s="299"/>
      <c r="X126" s="296"/>
      <c r="Y126" s="149">
        <f t="shared" si="49"/>
        <v>0.25</v>
      </c>
      <c r="Z126" s="148">
        <f t="shared" si="64"/>
        <v>2.5</v>
      </c>
      <c r="AA126" s="306"/>
      <c r="AB126" s="377">
        <f t="shared" si="73"/>
        <v>-30</v>
      </c>
      <c r="AC126" s="348"/>
      <c r="AD126" s="210" t="str">
        <f t="shared" si="50"/>
        <v/>
      </c>
      <c r="AE126" s="345">
        <f t="shared" si="65"/>
        <v>-27.5</v>
      </c>
      <c r="AF126" s="318"/>
      <c r="AG126" s="317"/>
      <c r="AH126" s="315"/>
      <c r="AI126" s="150">
        <f t="shared" si="66"/>
        <v>0</v>
      </c>
      <c r="AJ126" s="151">
        <f t="shared" si="51"/>
        <v>2.5</v>
      </c>
      <c r="AK126" s="152">
        <f t="shared" si="67"/>
        <v>2.5</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f t="shared" si="52"/>
        <v>9</v>
      </c>
      <c r="AX126" s="154" t="str">
        <f t="shared" si="53"/>
        <v/>
      </c>
      <c r="AY126" s="178">
        <f t="shared" si="54"/>
        <v>9</v>
      </c>
      <c r="AZ126" s="169" t="str">
        <f t="shared" si="55"/>
        <v/>
      </c>
      <c r="BA126" s="159">
        <f t="shared" si="56"/>
        <v>0.25</v>
      </c>
      <c r="BB126" s="160" t="str">
        <f t="shared" si="57"/>
        <v/>
      </c>
      <c r="BC126" s="171">
        <f t="shared" si="80"/>
        <v>0.25</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37.5" x14ac:dyDescent="0.3">
      <c r="A127" s="205"/>
      <c r="B127" s="206"/>
      <c r="C127" s="197">
        <v>116</v>
      </c>
      <c r="D127" s="615" t="s">
        <v>3524</v>
      </c>
      <c r="E127" s="15" t="s">
        <v>3486</v>
      </c>
      <c r="F127" s="14"/>
      <c r="G127" s="123">
        <v>45139</v>
      </c>
      <c r="H127" s="124">
        <v>45149</v>
      </c>
      <c r="I127" s="130" t="s">
        <v>0</v>
      </c>
      <c r="J127" s="21"/>
      <c r="K127" s="134"/>
      <c r="L127" s="24"/>
      <c r="M127" s="372">
        <v>45149</v>
      </c>
      <c r="N127" s="147">
        <f t="shared" si="63"/>
        <v>9</v>
      </c>
      <c r="O127" s="23"/>
      <c r="P127" s="23"/>
      <c r="Q127" s="23"/>
      <c r="R127" s="23" t="s">
        <v>0</v>
      </c>
      <c r="S127" s="23"/>
      <c r="T127" s="24"/>
      <c r="U127" s="25"/>
      <c r="V127" s="28">
        <v>0.25</v>
      </c>
      <c r="W127" s="299"/>
      <c r="X127" s="296"/>
      <c r="Y127" s="149">
        <f t="shared" si="49"/>
        <v>0.25</v>
      </c>
      <c r="Z127" s="148">
        <f t="shared" si="64"/>
        <v>2.5</v>
      </c>
      <c r="AA127" s="306"/>
      <c r="AB127" s="377">
        <f t="shared" si="73"/>
        <v>-30</v>
      </c>
      <c r="AC127" s="348"/>
      <c r="AD127" s="210" t="str">
        <f t="shared" si="50"/>
        <v/>
      </c>
      <c r="AE127" s="345">
        <f t="shared" si="65"/>
        <v>-27.5</v>
      </c>
      <c r="AF127" s="318"/>
      <c r="AG127" s="317"/>
      <c r="AH127" s="315"/>
      <c r="AI127" s="150">
        <f t="shared" si="66"/>
        <v>0</v>
      </c>
      <c r="AJ127" s="151">
        <f t="shared" si="51"/>
        <v>2.5</v>
      </c>
      <c r="AK127" s="152">
        <f t="shared" si="67"/>
        <v>2.5</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f t="shared" si="52"/>
        <v>9</v>
      </c>
      <c r="AX127" s="154" t="str">
        <f t="shared" si="53"/>
        <v/>
      </c>
      <c r="AY127" s="178">
        <f t="shared" si="54"/>
        <v>9</v>
      </c>
      <c r="AZ127" s="169" t="str">
        <f t="shared" si="55"/>
        <v/>
      </c>
      <c r="BA127" s="159">
        <f t="shared" si="56"/>
        <v>0.25</v>
      </c>
      <c r="BB127" s="160" t="str">
        <f t="shared" si="57"/>
        <v/>
      </c>
      <c r="BC127" s="171">
        <f t="shared" si="80"/>
        <v>0.25</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37.5" x14ac:dyDescent="0.3">
      <c r="A128" s="205"/>
      <c r="B128" s="206"/>
      <c r="C128" s="198">
        <v>117</v>
      </c>
      <c r="D128" s="618" t="s">
        <v>3525</v>
      </c>
      <c r="E128" s="13" t="s">
        <v>3486</v>
      </c>
      <c r="F128" s="14"/>
      <c r="G128" s="123">
        <v>45139</v>
      </c>
      <c r="H128" s="124">
        <v>45149</v>
      </c>
      <c r="I128" s="130" t="s">
        <v>0</v>
      </c>
      <c r="J128" s="21"/>
      <c r="K128" s="134"/>
      <c r="L128" s="24"/>
      <c r="M128" s="372">
        <v>45149</v>
      </c>
      <c r="N128" s="147">
        <f t="shared" si="63"/>
        <v>9</v>
      </c>
      <c r="O128" s="23"/>
      <c r="P128" s="23"/>
      <c r="Q128" s="23"/>
      <c r="R128" s="23" t="s">
        <v>0</v>
      </c>
      <c r="S128" s="23"/>
      <c r="T128" s="24"/>
      <c r="U128" s="25"/>
      <c r="V128" s="28">
        <v>0.25</v>
      </c>
      <c r="W128" s="299"/>
      <c r="X128" s="296"/>
      <c r="Y128" s="149">
        <f t="shared" si="49"/>
        <v>0.25</v>
      </c>
      <c r="Z128" s="148">
        <f t="shared" si="64"/>
        <v>2.5</v>
      </c>
      <c r="AA128" s="306"/>
      <c r="AB128" s="377">
        <f t="shared" si="73"/>
        <v>-30</v>
      </c>
      <c r="AC128" s="348"/>
      <c r="AD128" s="210" t="str">
        <f t="shared" si="50"/>
        <v/>
      </c>
      <c r="AE128" s="345">
        <f t="shared" si="65"/>
        <v>-27.5</v>
      </c>
      <c r="AF128" s="318"/>
      <c r="AG128" s="317"/>
      <c r="AH128" s="315"/>
      <c r="AI128" s="150">
        <f t="shared" si="66"/>
        <v>0</v>
      </c>
      <c r="AJ128" s="151">
        <f t="shared" si="51"/>
        <v>2.5</v>
      </c>
      <c r="AK128" s="152">
        <f t="shared" si="67"/>
        <v>2.5</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f t="shared" si="52"/>
        <v>9</v>
      </c>
      <c r="AX128" s="154" t="str">
        <f t="shared" si="53"/>
        <v/>
      </c>
      <c r="AY128" s="178">
        <f t="shared" si="54"/>
        <v>9</v>
      </c>
      <c r="AZ128" s="169" t="str">
        <f t="shared" si="55"/>
        <v/>
      </c>
      <c r="BA128" s="159">
        <f t="shared" si="56"/>
        <v>0.25</v>
      </c>
      <c r="BB128" s="160" t="str">
        <f t="shared" si="57"/>
        <v/>
      </c>
      <c r="BC128" s="171">
        <f t="shared" si="80"/>
        <v>0.25</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56.25" x14ac:dyDescent="0.3">
      <c r="A129" s="205"/>
      <c r="B129" s="206"/>
      <c r="C129" s="198">
        <v>118</v>
      </c>
      <c r="D129" s="634" t="s">
        <v>3526</v>
      </c>
      <c r="E129" s="13" t="s">
        <v>3546</v>
      </c>
      <c r="F129" s="14"/>
      <c r="G129" s="123">
        <v>45139</v>
      </c>
      <c r="H129" s="124">
        <v>45149</v>
      </c>
      <c r="I129" s="130" t="s">
        <v>0</v>
      </c>
      <c r="J129" s="21"/>
      <c r="K129" s="134"/>
      <c r="L129" s="24"/>
      <c r="M129" s="372">
        <v>45149</v>
      </c>
      <c r="N129" s="147">
        <f t="shared" si="63"/>
        <v>9</v>
      </c>
      <c r="O129" s="23"/>
      <c r="P129" s="23"/>
      <c r="Q129" s="23"/>
      <c r="R129" s="23" t="s">
        <v>0</v>
      </c>
      <c r="S129" s="23"/>
      <c r="T129" s="24"/>
      <c r="U129" s="25"/>
      <c r="V129" s="28">
        <v>0.25</v>
      </c>
      <c r="W129" s="299"/>
      <c r="X129" s="296"/>
      <c r="Y129" s="149">
        <f t="shared" si="49"/>
        <v>0.25</v>
      </c>
      <c r="Z129" s="148">
        <f t="shared" si="64"/>
        <v>2.5</v>
      </c>
      <c r="AA129" s="306"/>
      <c r="AB129" s="377">
        <f t="shared" si="73"/>
        <v>-30</v>
      </c>
      <c r="AC129" s="348"/>
      <c r="AD129" s="210" t="str">
        <f t="shared" si="50"/>
        <v/>
      </c>
      <c r="AE129" s="345">
        <f t="shared" si="65"/>
        <v>-27.5</v>
      </c>
      <c r="AF129" s="318"/>
      <c r="AG129" s="317"/>
      <c r="AH129" s="315"/>
      <c r="AI129" s="150">
        <f t="shared" si="66"/>
        <v>0</v>
      </c>
      <c r="AJ129" s="151">
        <f t="shared" si="51"/>
        <v>2.5</v>
      </c>
      <c r="AK129" s="152">
        <f t="shared" si="67"/>
        <v>2.5</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f t="shared" si="52"/>
        <v>9</v>
      </c>
      <c r="AX129" s="154" t="str">
        <f t="shared" si="53"/>
        <v/>
      </c>
      <c r="AY129" s="178">
        <f t="shared" si="54"/>
        <v>9</v>
      </c>
      <c r="AZ129" s="169" t="str">
        <f t="shared" si="55"/>
        <v/>
      </c>
      <c r="BA129" s="159">
        <f t="shared" si="56"/>
        <v>0.25</v>
      </c>
      <c r="BB129" s="160" t="str">
        <f t="shared" si="57"/>
        <v/>
      </c>
      <c r="BC129" s="171">
        <f t="shared" si="80"/>
        <v>0.25</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622" t="s">
        <v>3519</v>
      </c>
      <c r="E130" s="13" t="s">
        <v>3546</v>
      </c>
      <c r="F130" s="14"/>
      <c r="G130" s="123">
        <v>45139</v>
      </c>
      <c r="H130" s="124">
        <v>45149</v>
      </c>
      <c r="I130" s="130" t="s">
        <v>0</v>
      </c>
      <c r="J130" s="21"/>
      <c r="K130" s="134"/>
      <c r="L130" s="24"/>
      <c r="M130" s="372">
        <v>45149</v>
      </c>
      <c r="N130" s="147">
        <f t="shared" si="63"/>
        <v>9</v>
      </c>
      <c r="O130" s="23"/>
      <c r="P130" s="23"/>
      <c r="Q130" s="23"/>
      <c r="R130" s="23" t="s">
        <v>0</v>
      </c>
      <c r="S130" s="23"/>
      <c r="T130" s="24"/>
      <c r="U130" s="25"/>
      <c r="V130" s="28">
        <v>0.25</v>
      </c>
      <c r="W130" s="299"/>
      <c r="X130" s="296"/>
      <c r="Y130" s="149">
        <f t="shared" si="49"/>
        <v>0.25</v>
      </c>
      <c r="Z130" s="148">
        <f t="shared" si="64"/>
        <v>2.5</v>
      </c>
      <c r="AA130" s="306"/>
      <c r="AB130" s="377">
        <f t="shared" si="73"/>
        <v>-30</v>
      </c>
      <c r="AC130" s="348"/>
      <c r="AD130" s="210" t="str">
        <f t="shared" si="50"/>
        <v/>
      </c>
      <c r="AE130" s="345">
        <f t="shared" si="65"/>
        <v>-27.5</v>
      </c>
      <c r="AF130" s="318"/>
      <c r="AG130" s="317"/>
      <c r="AH130" s="315"/>
      <c r="AI130" s="150">
        <f t="shared" si="66"/>
        <v>0</v>
      </c>
      <c r="AJ130" s="151">
        <f t="shared" si="51"/>
        <v>2.5</v>
      </c>
      <c r="AK130" s="152">
        <f t="shared" si="67"/>
        <v>2.5</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f t="shared" si="52"/>
        <v>9</v>
      </c>
      <c r="AX130" s="154" t="str">
        <f t="shared" si="53"/>
        <v/>
      </c>
      <c r="AY130" s="178">
        <f t="shared" si="54"/>
        <v>9</v>
      </c>
      <c r="AZ130" s="169" t="str">
        <f t="shared" si="55"/>
        <v/>
      </c>
      <c r="BA130" s="159">
        <f t="shared" si="56"/>
        <v>0.25</v>
      </c>
      <c r="BB130" s="160" t="str">
        <f t="shared" si="57"/>
        <v/>
      </c>
      <c r="BC130" s="171">
        <f t="shared" si="80"/>
        <v>0.25</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622" t="s">
        <v>3518</v>
      </c>
      <c r="E131" s="15" t="s">
        <v>3546</v>
      </c>
      <c r="F131" s="14"/>
      <c r="G131" s="123">
        <v>45139</v>
      </c>
      <c r="H131" s="124">
        <v>45149</v>
      </c>
      <c r="I131" s="130" t="s">
        <v>0</v>
      </c>
      <c r="J131" s="21"/>
      <c r="K131" s="134"/>
      <c r="L131" s="24"/>
      <c r="M131" s="372">
        <v>45149</v>
      </c>
      <c r="N131" s="147">
        <f t="shared" si="63"/>
        <v>9</v>
      </c>
      <c r="O131" s="23"/>
      <c r="P131" s="23"/>
      <c r="Q131" s="23"/>
      <c r="R131" s="23" t="s">
        <v>0</v>
      </c>
      <c r="S131" s="23"/>
      <c r="T131" s="24"/>
      <c r="U131" s="25"/>
      <c r="V131" s="28">
        <v>0.25</v>
      </c>
      <c r="W131" s="299"/>
      <c r="X131" s="296"/>
      <c r="Y131" s="149">
        <f t="shared" si="49"/>
        <v>0.25</v>
      </c>
      <c r="Z131" s="148">
        <f t="shared" si="64"/>
        <v>2.5</v>
      </c>
      <c r="AA131" s="306"/>
      <c r="AB131" s="377">
        <f t="shared" si="73"/>
        <v>-30</v>
      </c>
      <c r="AC131" s="348"/>
      <c r="AD131" s="210" t="str">
        <f t="shared" si="50"/>
        <v/>
      </c>
      <c r="AE131" s="345">
        <f t="shared" si="65"/>
        <v>-27.5</v>
      </c>
      <c r="AF131" s="318"/>
      <c r="AG131" s="317"/>
      <c r="AH131" s="315"/>
      <c r="AI131" s="150">
        <f t="shared" si="66"/>
        <v>0</v>
      </c>
      <c r="AJ131" s="151">
        <f t="shared" si="51"/>
        <v>2.5</v>
      </c>
      <c r="AK131" s="152">
        <f t="shared" si="67"/>
        <v>2.5</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f t="shared" si="52"/>
        <v>9</v>
      </c>
      <c r="AX131" s="154" t="str">
        <f t="shared" si="53"/>
        <v/>
      </c>
      <c r="AY131" s="178">
        <f t="shared" si="54"/>
        <v>9</v>
      </c>
      <c r="AZ131" s="169" t="str">
        <f t="shared" si="55"/>
        <v/>
      </c>
      <c r="BA131" s="159">
        <f t="shared" si="56"/>
        <v>0.25</v>
      </c>
      <c r="BB131" s="160" t="str">
        <f t="shared" si="57"/>
        <v/>
      </c>
      <c r="BC131" s="171">
        <f t="shared" si="80"/>
        <v>0.25</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616" t="s">
        <v>3520</v>
      </c>
      <c r="E132" s="13" t="s">
        <v>3546</v>
      </c>
      <c r="F132" s="14"/>
      <c r="G132" s="123">
        <v>45139</v>
      </c>
      <c r="H132" s="124">
        <v>45149</v>
      </c>
      <c r="I132" s="130" t="s">
        <v>0</v>
      </c>
      <c r="J132" s="21"/>
      <c r="K132" s="134"/>
      <c r="L132" s="24"/>
      <c r="M132" s="372">
        <v>45149</v>
      </c>
      <c r="N132" s="147">
        <f t="shared" si="63"/>
        <v>9</v>
      </c>
      <c r="O132" s="23"/>
      <c r="P132" s="23"/>
      <c r="Q132" s="23"/>
      <c r="R132" s="23" t="s">
        <v>0</v>
      </c>
      <c r="S132" s="23"/>
      <c r="T132" s="24"/>
      <c r="U132" s="25"/>
      <c r="V132" s="28">
        <v>0.25</v>
      </c>
      <c r="W132" s="299"/>
      <c r="X132" s="296"/>
      <c r="Y132" s="149">
        <f t="shared" si="49"/>
        <v>0.25</v>
      </c>
      <c r="Z132" s="148">
        <f t="shared" si="64"/>
        <v>2.5</v>
      </c>
      <c r="AA132" s="306"/>
      <c r="AB132" s="377">
        <f t="shared" si="73"/>
        <v>-30</v>
      </c>
      <c r="AC132" s="348"/>
      <c r="AD132" s="210" t="str">
        <f t="shared" si="50"/>
        <v/>
      </c>
      <c r="AE132" s="345">
        <f t="shared" si="65"/>
        <v>-27.5</v>
      </c>
      <c r="AF132" s="318"/>
      <c r="AG132" s="317"/>
      <c r="AH132" s="315"/>
      <c r="AI132" s="150">
        <f t="shared" si="66"/>
        <v>0</v>
      </c>
      <c r="AJ132" s="151">
        <f t="shared" si="51"/>
        <v>2.5</v>
      </c>
      <c r="AK132" s="152">
        <f t="shared" si="67"/>
        <v>2.5</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f t="shared" si="52"/>
        <v>9</v>
      </c>
      <c r="AX132" s="154" t="str">
        <f t="shared" si="53"/>
        <v/>
      </c>
      <c r="AY132" s="178">
        <f t="shared" si="54"/>
        <v>9</v>
      </c>
      <c r="AZ132" s="169" t="str">
        <f t="shared" si="55"/>
        <v/>
      </c>
      <c r="BA132" s="159">
        <f t="shared" si="56"/>
        <v>0.25</v>
      </c>
      <c r="BB132" s="160" t="str">
        <f t="shared" si="57"/>
        <v/>
      </c>
      <c r="BC132" s="171">
        <f t="shared" si="80"/>
        <v>0.25</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37.5" x14ac:dyDescent="0.3">
      <c r="A133" s="205"/>
      <c r="B133" s="206"/>
      <c r="C133" s="198">
        <v>122</v>
      </c>
      <c r="D133" s="622" t="s">
        <v>3521</v>
      </c>
      <c r="E133" s="13" t="s">
        <v>3546</v>
      </c>
      <c r="F133" s="14"/>
      <c r="G133" s="123">
        <v>45139</v>
      </c>
      <c r="H133" s="124">
        <v>45149</v>
      </c>
      <c r="I133" s="130" t="s">
        <v>0</v>
      </c>
      <c r="J133" s="21"/>
      <c r="K133" s="134"/>
      <c r="L133" s="24"/>
      <c r="M133" s="372">
        <v>45149</v>
      </c>
      <c r="N133" s="147">
        <f t="shared" si="63"/>
        <v>9</v>
      </c>
      <c r="O133" s="23"/>
      <c r="P133" s="23"/>
      <c r="Q133" s="23"/>
      <c r="R133" s="23" t="s">
        <v>0</v>
      </c>
      <c r="S133" s="23"/>
      <c r="T133" s="24"/>
      <c r="U133" s="25"/>
      <c r="V133" s="28">
        <v>0.25</v>
      </c>
      <c r="W133" s="299"/>
      <c r="X133" s="296"/>
      <c r="Y133" s="149">
        <f t="shared" si="49"/>
        <v>0.25</v>
      </c>
      <c r="Z133" s="148">
        <f t="shared" si="64"/>
        <v>2.5</v>
      </c>
      <c r="AA133" s="306"/>
      <c r="AB133" s="377">
        <f t="shared" si="73"/>
        <v>-30</v>
      </c>
      <c r="AC133" s="348"/>
      <c r="AD133" s="210" t="str">
        <f t="shared" si="50"/>
        <v/>
      </c>
      <c r="AE133" s="345">
        <f t="shared" si="65"/>
        <v>-27.5</v>
      </c>
      <c r="AF133" s="318"/>
      <c r="AG133" s="317"/>
      <c r="AH133" s="315"/>
      <c r="AI133" s="150">
        <f t="shared" si="66"/>
        <v>0</v>
      </c>
      <c r="AJ133" s="151">
        <f t="shared" si="51"/>
        <v>2.5</v>
      </c>
      <c r="AK133" s="152">
        <f t="shared" si="67"/>
        <v>2.5</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f t="shared" si="52"/>
        <v>9</v>
      </c>
      <c r="AX133" s="154" t="str">
        <f t="shared" si="53"/>
        <v/>
      </c>
      <c r="AY133" s="178">
        <f t="shared" si="54"/>
        <v>9</v>
      </c>
      <c r="AZ133" s="169" t="str">
        <f t="shared" si="55"/>
        <v/>
      </c>
      <c r="BA133" s="159">
        <f t="shared" si="56"/>
        <v>0.25</v>
      </c>
      <c r="BB133" s="160" t="str">
        <f t="shared" si="57"/>
        <v/>
      </c>
      <c r="BC133" s="171">
        <f t="shared" si="80"/>
        <v>0.25</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37.5" x14ac:dyDescent="0.3">
      <c r="A134" s="205"/>
      <c r="B134" s="206"/>
      <c r="C134" s="198">
        <v>123</v>
      </c>
      <c r="D134" s="622" t="s">
        <v>3522</v>
      </c>
      <c r="E134" s="13" t="s">
        <v>3546</v>
      </c>
      <c r="F134" s="14"/>
      <c r="G134" s="123">
        <v>45139</v>
      </c>
      <c r="H134" s="124">
        <v>45149</v>
      </c>
      <c r="I134" s="130" t="s">
        <v>0</v>
      </c>
      <c r="J134" s="21"/>
      <c r="K134" s="134"/>
      <c r="L134" s="24"/>
      <c r="M134" s="372">
        <v>45149</v>
      </c>
      <c r="N134" s="147">
        <f t="shared" si="63"/>
        <v>9</v>
      </c>
      <c r="O134" s="23"/>
      <c r="P134" s="23"/>
      <c r="Q134" s="23"/>
      <c r="R134" s="23" t="s">
        <v>0</v>
      </c>
      <c r="S134" s="23"/>
      <c r="T134" s="24"/>
      <c r="U134" s="25"/>
      <c r="V134" s="28">
        <v>0.25</v>
      </c>
      <c r="W134" s="299"/>
      <c r="X134" s="296"/>
      <c r="Y134" s="149">
        <f t="shared" si="49"/>
        <v>0.25</v>
      </c>
      <c r="Z134" s="148">
        <f t="shared" si="64"/>
        <v>2.5</v>
      </c>
      <c r="AA134" s="306"/>
      <c r="AB134" s="377">
        <f t="shared" si="73"/>
        <v>-30</v>
      </c>
      <c r="AC134" s="348"/>
      <c r="AD134" s="210" t="str">
        <f t="shared" si="50"/>
        <v/>
      </c>
      <c r="AE134" s="345">
        <f t="shared" si="65"/>
        <v>-27.5</v>
      </c>
      <c r="AF134" s="318"/>
      <c r="AG134" s="317"/>
      <c r="AH134" s="315"/>
      <c r="AI134" s="150">
        <f t="shared" si="66"/>
        <v>0</v>
      </c>
      <c r="AJ134" s="151">
        <f t="shared" si="51"/>
        <v>2.5</v>
      </c>
      <c r="AK134" s="152">
        <f t="shared" si="67"/>
        <v>2.5</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f t="shared" si="52"/>
        <v>9</v>
      </c>
      <c r="AX134" s="154" t="str">
        <f t="shared" si="53"/>
        <v/>
      </c>
      <c r="AY134" s="178">
        <f t="shared" si="54"/>
        <v>9</v>
      </c>
      <c r="AZ134" s="169" t="str">
        <f t="shared" si="55"/>
        <v/>
      </c>
      <c r="BA134" s="159">
        <f t="shared" si="56"/>
        <v>0.25</v>
      </c>
      <c r="BB134" s="160" t="str">
        <f t="shared" si="57"/>
        <v/>
      </c>
      <c r="BC134" s="171">
        <f t="shared" si="80"/>
        <v>0.25</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37.5" x14ac:dyDescent="0.3">
      <c r="A135" s="205"/>
      <c r="B135" s="206"/>
      <c r="C135" s="197">
        <v>124</v>
      </c>
      <c r="D135" s="622" t="s">
        <v>3523</v>
      </c>
      <c r="E135" s="15" t="s">
        <v>3546</v>
      </c>
      <c r="F135" s="14"/>
      <c r="G135" s="123">
        <v>45139</v>
      </c>
      <c r="H135" s="124">
        <v>45149</v>
      </c>
      <c r="I135" s="130" t="s">
        <v>0</v>
      </c>
      <c r="J135" s="21"/>
      <c r="K135" s="134"/>
      <c r="L135" s="24"/>
      <c r="M135" s="372">
        <v>45149</v>
      </c>
      <c r="N135" s="147">
        <f t="shared" si="63"/>
        <v>9</v>
      </c>
      <c r="O135" s="23"/>
      <c r="P135" s="23"/>
      <c r="Q135" s="23"/>
      <c r="R135" s="23" t="s">
        <v>0</v>
      </c>
      <c r="S135" s="23"/>
      <c r="T135" s="24"/>
      <c r="U135" s="25"/>
      <c r="V135" s="28">
        <v>0.25</v>
      </c>
      <c r="W135" s="299"/>
      <c r="X135" s="296"/>
      <c r="Y135" s="149">
        <f t="shared" si="49"/>
        <v>0.25</v>
      </c>
      <c r="Z135" s="148">
        <f t="shared" si="64"/>
        <v>2.5</v>
      </c>
      <c r="AA135" s="306"/>
      <c r="AB135" s="377">
        <f t="shared" si="73"/>
        <v>-30</v>
      </c>
      <c r="AC135" s="348"/>
      <c r="AD135" s="210" t="str">
        <f t="shared" si="50"/>
        <v/>
      </c>
      <c r="AE135" s="345">
        <f t="shared" si="65"/>
        <v>-27.5</v>
      </c>
      <c r="AF135" s="318"/>
      <c r="AG135" s="317"/>
      <c r="AH135" s="315"/>
      <c r="AI135" s="150">
        <f t="shared" si="66"/>
        <v>0</v>
      </c>
      <c r="AJ135" s="151">
        <f t="shared" si="51"/>
        <v>2.5</v>
      </c>
      <c r="AK135" s="152">
        <f t="shared" si="67"/>
        <v>2.5</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f t="shared" si="52"/>
        <v>9</v>
      </c>
      <c r="AX135" s="154" t="str">
        <f t="shared" si="53"/>
        <v/>
      </c>
      <c r="AY135" s="178">
        <f t="shared" si="54"/>
        <v>9</v>
      </c>
      <c r="AZ135" s="169" t="str">
        <f t="shared" si="55"/>
        <v/>
      </c>
      <c r="BA135" s="159">
        <f t="shared" si="56"/>
        <v>0.25</v>
      </c>
      <c r="BB135" s="160" t="str">
        <f t="shared" si="57"/>
        <v/>
      </c>
      <c r="BC135" s="171">
        <f t="shared" si="80"/>
        <v>0.25</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37.5" x14ac:dyDescent="0.3">
      <c r="A136" s="205"/>
      <c r="B136" s="206"/>
      <c r="C136" s="198">
        <v>125</v>
      </c>
      <c r="D136" s="616" t="s">
        <v>3524</v>
      </c>
      <c r="E136" s="13" t="s">
        <v>3546</v>
      </c>
      <c r="F136" s="14"/>
      <c r="G136" s="123">
        <v>45139</v>
      </c>
      <c r="H136" s="124">
        <v>45149</v>
      </c>
      <c r="I136" s="130" t="s">
        <v>0</v>
      </c>
      <c r="J136" s="21"/>
      <c r="K136" s="134"/>
      <c r="L136" s="24"/>
      <c r="M136" s="372">
        <v>45149</v>
      </c>
      <c r="N136" s="147">
        <f t="shared" si="63"/>
        <v>9</v>
      </c>
      <c r="O136" s="23"/>
      <c r="P136" s="23"/>
      <c r="Q136" s="23"/>
      <c r="R136" s="23" t="s">
        <v>0</v>
      </c>
      <c r="S136" s="23"/>
      <c r="T136" s="24"/>
      <c r="U136" s="25"/>
      <c r="V136" s="28">
        <v>0.25</v>
      </c>
      <c r="W136" s="299"/>
      <c r="X136" s="296"/>
      <c r="Y136" s="149">
        <f t="shared" si="49"/>
        <v>0.25</v>
      </c>
      <c r="Z136" s="148">
        <f t="shared" si="64"/>
        <v>2.5</v>
      </c>
      <c r="AA136" s="306"/>
      <c r="AB136" s="377">
        <f t="shared" si="73"/>
        <v>-30</v>
      </c>
      <c r="AC136" s="348"/>
      <c r="AD136" s="210" t="str">
        <f t="shared" si="50"/>
        <v/>
      </c>
      <c r="AE136" s="345">
        <f t="shared" si="65"/>
        <v>-27.5</v>
      </c>
      <c r="AF136" s="318"/>
      <c r="AG136" s="317"/>
      <c r="AH136" s="315"/>
      <c r="AI136" s="150">
        <f t="shared" si="66"/>
        <v>0</v>
      </c>
      <c r="AJ136" s="151">
        <f t="shared" si="51"/>
        <v>2.5</v>
      </c>
      <c r="AK136" s="152">
        <f t="shared" si="67"/>
        <v>2.5</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f t="shared" si="52"/>
        <v>9</v>
      </c>
      <c r="AX136" s="154" t="str">
        <f t="shared" si="53"/>
        <v/>
      </c>
      <c r="AY136" s="178">
        <f t="shared" si="54"/>
        <v>9</v>
      </c>
      <c r="AZ136" s="169" t="str">
        <f t="shared" si="55"/>
        <v/>
      </c>
      <c r="BA136" s="159">
        <f t="shared" si="56"/>
        <v>0.25</v>
      </c>
      <c r="BB136" s="160" t="str">
        <f t="shared" si="57"/>
        <v/>
      </c>
      <c r="BC136" s="171">
        <f t="shared" si="80"/>
        <v>0.25</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37.5" x14ac:dyDescent="0.3">
      <c r="A137" s="205"/>
      <c r="B137" s="206"/>
      <c r="C137" s="197">
        <v>126</v>
      </c>
      <c r="D137" s="622" t="s">
        <v>3525</v>
      </c>
      <c r="E137" s="13" t="s">
        <v>3546</v>
      </c>
      <c r="F137" s="14"/>
      <c r="G137" s="123">
        <v>45139</v>
      </c>
      <c r="H137" s="124">
        <v>45149</v>
      </c>
      <c r="I137" s="130" t="s">
        <v>0</v>
      </c>
      <c r="J137" s="21"/>
      <c r="K137" s="134"/>
      <c r="L137" s="24"/>
      <c r="M137" s="372">
        <v>45149</v>
      </c>
      <c r="N137" s="147">
        <f t="shared" si="63"/>
        <v>9</v>
      </c>
      <c r="O137" s="23"/>
      <c r="P137" s="23"/>
      <c r="Q137" s="23"/>
      <c r="R137" s="23" t="s">
        <v>0</v>
      </c>
      <c r="S137" s="23"/>
      <c r="T137" s="24"/>
      <c r="U137" s="25"/>
      <c r="V137" s="28">
        <v>0.25</v>
      </c>
      <c r="W137" s="299"/>
      <c r="X137" s="296"/>
      <c r="Y137" s="149">
        <f t="shared" si="49"/>
        <v>0.25</v>
      </c>
      <c r="Z137" s="148">
        <f t="shared" si="64"/>
        <v>2.5</v>
      </c>
      <c r="AA137" s="306"/>
      <c r="AB137" s="377">
        <f t="shared" si="73"/>
        <v>-30</v>
      </c>
      <c r="AC137" s="348"/>
      <c r="AD137" s="210" t="str">
        <f t="shared" si="50"/>
        <v/>
      </c>
      <c r="AE137" s="345">
        <f t="shared" si="65"/>
        <v>-27.5</v>
      </c>
      <c r="AF137" s="318"/>
      <c r="AG137" s="317"/>
      <c r="AH137" s="315"/>
      <c r="AI137" s="150">
        <f t="shared" si="66"/>
        <v>0</v>
      </c>
      <c r="AJ137" s="151">
        <f t="shared" si="51"/>
        <v>2.5</v>
      </c>
      <c r="AK137" s="152">
        <f t="shared" si="67"/>
        <v>2.5</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f t="shared" si="52"/>
        <v>9</v>
      </c>
      <c r="AX137" s="154" t="str">
        <f t="shared" si="53"/>
        <v/>
      </c>
      <c r="AY137" s="178">
        <f t="shared" si="54"/>
        <v>9</v>
      </c>
      <c r="AZ137" s="169" t="str">
        <f t="shared" si="55"/>
        <v/>
      </c>
      <c r="BA137" s="159">
        <f t="shared" si="56"/>
        <v>0.25</v>
      </c>
      <c r="BB137" s="160" t="str">
        <f t="shared" si="57"/>
        <v/>
      </c>
      <c r="BC137" s="171">
        <f t="shared" si="80"/>
        <v>0.25</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56.25" x14ac:dyDescent="0.3">
      <c r="A138" s="205"/>
      <c r="B138" s="206"/>
      <c r="C138" s="198">
        <v>127</v>
      </c>
      <c r="D138" s="635" t="s">
        <v>3526</v>
      </c>
      <c r="E138" s="13" t="s">
        <v>3505</v>
      </c>
      <c r="F138" s="14"/>
      <c r="G138" s="123">
        <v>45139</v>
      </c>
      <c r="H138" s="124">
        <v>45149</v>
      </c>
      <c r="I138" s="130" t="s">
        <v>0</v>
      </c>
      <c r="J138" s="21"/>
      <c r="K138" s="134"/>
      <c r="L138" s="24"/>
      <c r="M138" s="372">
        <v>45149</v>
      </c>
      <c r="N138" s="147">
        <f t="shared" si="63"/>
        <v>9</v>
      </c>
      <c r="O138" s="23"/>
      <c r="P138" s="23"/>
      <c r="Q138" s="23"/>
      <c r="R138" s="23" t="s">
        <v>0</v>
      </c>
      <c r="S138" s="23"/>
      <c r="T138" s="24"/>
      <c r="U138" s="25"/>
      <c r="V138" s="28">
        <v>0.25</v>
      </c>
      <c r="W138" s="299"/>
      <c r="X138" s="296"/>
      <c r="Y138" s="149">
        <f t="shared" si="49"/>
        <v>0.25</v>
      </c>
      <c r="Z138" s="148">
        <f t="shared" si="64"/>
        <v>2.5</v>
      </c>
      <c r="AA138" s="306"/>
      <c r="AB138" s="377">
        <f t="shared" si="73"/>
        <v>-30</v>
      </c>
      <c r="AC138" s="348"/>
      <c r="AD138" s="210" t="str">
        <f t="shared" si="50"/>
        <v/>
      </c>
      <c r="AE138" s="345">
        <f t="shared" si="65"/>
        <v>-27.5</v>
      </c>
      <c r="AF138" s="318"/>
      <c r="AG138" s="317"/>
      <c r="AH138" s="315"/>
      <c r="AI138" s="150">
        <f t="shared" si="66"/>
        <v>0</v>
      </c>
      <c r="AJ138" s="151">
        <f t="shared" si="51"/>
        <v>2.5</v>
      </c>
      <c r="AK138" s="152">
        <f t="shared" si="67"/>
        <v>2.5</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f t="shared" si="52"/>
        <v>9</v>
      </c>
      <c r="AX138" s="154" t="str">
        <f t="shared" si="53"/>
        <v/>
      </c>
      <c r="AY138" s="178">
        <f t="shared" si="54"/>
        <v>9</v>
      </c>
      <c r="AZ138" s="169" t="str">
        <f t="shared" si="55"/>
        <v/>
      </c>
      <c r="BA138" s="159">
        <f t="shared" si="56"/>
        <v>0.25</v>
      </c>
      <c r="BB138" s="160" t="str">
        <f t="shared" si="57"/>
        <v/>
      </c>
      <c r="BC138" s="171">
        <f t="shared" si="80"/>
        <v>0.25</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623" t="s">
        <v>3519</v>
      </c>
      <c r="E139" s="15" t="s">
        <v>3505</v>
      </c>
      <c r="F139" s="14"/>
      <c r="G139" s="123">
        <v>45139</v>
      </c>
      <c r="H139" s="124">
        <v>45149</v>
      </c>
      <c r="I139" s="130" t="s">
        <v>0</v>
      </c>
      <c r="J139" s="21"/>
      <c r="K139" s="134"/>
      <c r="L139" s="24"/>
      <c r="M139" s="372">
        <v>45149</v>
      </c>
      <c r="N139" s="147">
        <f t="shared" si="63"/>
        <v>9</v>
      </c>
      <c r="O139" s="23"/>
      <c r="P139" s="23"/>
      <c r="Q139" s="23"/>
      <c r="R139" s="23" t="s">
        <v>0</v>
      </c>
      <c r="S139" s="23"/>
      <c r="T139" s="24"/>
      <c r="U139" s="25"/>
      <c r="V139" s="28">
        <v>0.25</v>
      </c>
      <c r="W139" s="299"/>
      <c r="X139" s="296"/>
      <c r="Y139" s="149">
        <f t="shared" si="49"/>
        <v>0.25</v>
      </c>
      <c r="Z139" s="148">
        <f t="shared" si="64"/>
        <v>2.5</v>
      </c>
      <c r="AA139" s="306"/>
      <c r="AB139" s="377">
        <f t="shared" si="73"/>
        <v>-30</v>
      </c>
      <c r="AC139" s="348"/>
      <c r="AD139" s="210" t="str">
        <f t="shared" si="50"/>
        <v/>
      </c>
      <c r="AE139" s="345">
        <f t="shared" si="65"/>
        <v>-27.5</v>
      </c>
      <c r="AF139" s="318"/>
      <c r="AG139" s="317"/>
      <c r="AH139" s="315"/>
      <c r="AI139" s="150">
        <f t="shared" si="66"/>
        <v>0</v>
      </c>
      <c r="AJ139" s="151">
        <f t="shared" si="51"/>
        <v>2.5</v>
      </c>
      <c r="AK139" s="152">
        <f t="shared" si="67"/>
        <v>2.5</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f t="shared" si="52"/>
        <v>9</v>
      </c>
      <c r="AX139" s="154" t="str">
        <f t="shared" si="53"/>
        <v/>
      </c>
      <c r="AY139" s="178">
        <f t="shared" si="54"/>
        <v>9</v>
      </c>
      <c r="AZ139" s="169" t="str">
        <f t="shared" si="55"/>
        <v/>
      </c>
      <c r="BA139" s="159">
        <f t="shared" si="56"/>
        <v>0.25</v>
      </c>
      <c r="BB139" s="160" t="str">
        <f t="shared" si="57"/>
        <v/>
      </c>
      <c r="BC139" s="171">
        <f t="shared" si="80"/>
        <v>0.25</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623" t="s">
        <v>3518</v>
      </c>
      <c r="E140" s="13" t="s">
        <v>3505</v>
      </c>
      <c r="F140" s="14"/>
      <c r="G140" s="123">
        <v>45139</v>
      </c>
      <c r="H140" s="124">
        <v>45149</v>
      </c>
      <c r="I140" s="130" t="s">
        <v>0</v>
      </c>
      <c r="J140" s="21"/>
      <c r="K140" s="134"/>
      <c r="L140" s="24"/>
      <c r="M140" s="372">
        <v>45149</v>
      </c>
      <c r="N140" s="147">
        <f t="shared" si="63"/>
        <v>9</v>
      </c>
      <c r="O140" s="23"/>
      <c r="P140" s="23"/>
      <c r="Q140" s="23"/>
      <c r="R140" s="23" t="s">
        <v>0</v>
      </c>
      <c r="S140" s="23"/>
      <c r="T140" s="24"/>
      <c r="U140" s="25"/>
      <c r="V140" s="28">
        <v>0.25</v>
      </c>
      <c r="W140" s="299"/>
      <c r="X140" s="296"/>
      <c r="Y140" s="149">
        <f t="shared" ref="Y140:Y203" si="81">V140+W140+X140</f>
        <v>0.25</v>
      </c>
      <c r="Z140" s="148">
        <f t="shared" si="64"/>
        <v>2.5</v>
      </c>
      <c r="AA140" s="306"/>
      <c r="AB140" s="377">
        <f t="shared" si="73"/>
        <v>-30</v>
      </c>
      <c r="AC140" s="348"/>
      <c r="AD140" s="210" t="str">
        <f t="shared" ref="AD140:AD203" si="82">IF(F140="x",(0-((V140*10)+(W140*20))),"")</f>
        <v/>
      </c>
      <c r="AE140" s="345">
        <f t="shared" si="65"/>
        <v>-27.5</v>
      </c>
      <c r="AF140" s="318"/>
      <c r="AG140" s="317"/>
      <c r="AH140" s="315"/>
      <c r="AI140" s="150">
        <f t="shared" si="66"/>
        <v>0</v>
      </c>
      <c r="AJ140" s="151">
        <f t="shared" ref="AJ140:AJ203" si="83">(X140*20)+Z140+AA140+AF140</f>
        <v>2.5</v>
      </c>
      <c r="AK140" s="152">
        <f t="shared" si="67"/>
        <v>2.5</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f t="shared" ref="AW140:AW203" si="84">IF(N140&gt;0,N140,"")</f>
        <v>9</v>
      </c>
      <c r="AX140" s="154" t="str">
        <f t="shared" ref="AX140:AX203" si="85">IF(AND(K140="x",AW140&gt;0),AW140,"")</f>
        <v/>
      </c>
      <c r="AY140" s="178">
        <f t="shared" ref="AY140:AY203" si="86">IF(OR(K140="x",F140="x",AW140&lt;=0),"",AW140)</f>
        <v>9</v>
      </c>
      <c r="AZ140" s="169" t="str">
        <f t="shared" ref="AZ140:AZ203" si="87">IF(AND(F140="x",AW140&gt;0),AW140,"")</f>
        <v/>
      </c>
      <c r="BA140" s="159">
        <f t="shared" ref="BA140:BA203" si="88">IF(V140&gt;0,V140,"")</f>
        <v>0.25</v>
      </c>
      <c r="BB140" s="160" t="str">
        <f t="shared" ref="BB140:BB203" si="89">IF(AND(K140="x",BA140&gt;0),BA140,"")</f>
        <v/>
      </c>
      <c r="BC140" s="171">
        <f t="shared" si="80"/>
        <v>0.25</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617" t="s">
        <v>3520</v>
      </c>
      <c r="E141" s="13" t="s">
        <v>3505</v>
      </c>
      <c r="F141" s="14"/>
      <c r="G141" s="123">
        <v>45139</v>
      </c>
      <c r="H141" s="124">
        <v>45149</v>
      </c>
      <c r="I141" s="130" t="s">
        <v>0</v>
      </c>
      <c r="J141" s="21"/>
      <c r="K141" s="134"/>
      <c r="L141" s="24"/>
      <c r="M141" s="372">
        <v>45149</v>
      </c>
      <c r="N141" s="147">
        <f t="shared" ref="N141:N204" si="95">IF((NETWORKDAYS(G141,M141)&gt;0),(NETWORKDAYS(G141,M141)),"")</f>
        <v>9</v>
      </c>
      <c r="O141" s="23"/>
      <c r="P141" s="23"/>
      <c r="Q141" s="23"/>
      <c r="R141" s="23" t="s">
        <v>0</v>
      </c>
      <c r="S141" s="23"/>
      <c r="T141" s="24"/>
      <c r="U141" s="25"/>
      <c r="V141" s="28">
        <v>0.25</v>
      </c>
      <c r="W141" s="299"/>
      <c r="X141" s="296"/>
      <c r="Y141" s="149">
        <f t="shared" si="81"/>
        <v>0.25</v>
      </c>
      <c r="Z141" s="148">
        <f t="shared" ref="Z141:Z204" si="96">IF((F141="x"),0,((V141*10)+(W141*20)))</f>
        <v>2.5</v>
      </c>
      <c r="AA141" s="306"/>
      <c r="AB141" s="377">
        <f t="shared" si="73"/>
        <v>-30</v>
      </c>
      <c r="AC141" s="348"/>
      <c r="AD141" s="210" t="str">
        <f t="shared" si="82"/>
        <v/>
      </c>
      <c r="AE141" s="345">
        <f t="shared" ref="AE141:AE204" si="97">IF(AND(Z141&gt;0,F141="x"),0,IF(AND(Z141&gt;0,AC141="x"),Z141-60,IF(AND(Z141&gt;0,AB141=-30),Z141+AB141,0)))</f>
        <v>-27.5</v>
      </c>
      <c r="AF141" s="318"/>
      <c r="AG141" s="317"/>
      <c r="AH141" s="315"/>
      <c r="AI141" s="150">
        <f t="shared" ref="AI141:AI204" si="98">IF(AE141&lt;=0,AG141,AE141+AG141)</f>
        <v>0</v>
      </c>
      <c r="AJ141" s="151">
        <f t="shared" si="83"/>
        <v>2.5</v>
      </c>
      <c r="AK141" s="152">
        <f t="shared" ref="AK141:AK204" si="99">AJ141-AH141</f>
        <v>2.5</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f t="shared" si="84"/>
        <v>9</v>
      </c>
      <c r="AX141" s="154" t="str">
        <f t="shared" si="85"/>
        <v/>
      </c>
      <c r="AY141" s="178">
        <f t="shared" si="86"/>
        <v>9</v>
      </c>
      <c r="AZ141" s="169" t="str">
        <f t="shared" si="87"/>
        <v/>
      </c>
      <c r="BA141" s="159">
        <f t="shared" si="88"/>
        <v>0.25</v>
      </c>
      <c r="BB141" s="160" t="str">
        <f t="shared" si="89"/>
        <v/>
      </c>
      <c r="BC141" s="171">
        <f t="shared" si="80"/>
        <v>0.25</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37.5" x14ac:dyDescent="0.3">
      <c r="A142" s="205"/>
      <c r="B142" s="206"/>
      <c r="C142" s="197">
        <v>131</v>
      </c>
      <c r="D142" s="623" t="s">
        <v>3521</v>
      </c>
      <c r="E142" s="13" t="s">
        <v>3505</v>
      </c>
      <c r="F142" s="14"/>
      <c r="G142" s="123">
        <v>45139</v>
      </c>
      <c r="H142" s="124">
        <v>45149</v>
      </c>
      <c r="I142" s="130" t="s">
        <v>0</v>
      </c>
      <c r="J142" s="21"/>
      <c r="K142" s="134"/>
      <c r="L142" s="24"/>
      <c r="M142" s="372">
        <v>45149</v>
      </c>
      <c r="N142" s="147">
        <f t="shared" si="95"/>
        <v>9</v>
      </c>
      <c r="O142" s="23"/>
      <c r="P142" s="23"/>
      <c r="Q142" s="23"/>
      <c r="R142" s="23" t="s">
        <v>0</v>
      </c>
      <c r="S142" s="23"/>
      <c r="T142" s="24"/>
      <c r="U142" s="25"/>
      <c r="V142" s="28">
        <v>0.25</v>
      </c>
      <c r="W142" s="299"/>
      <c r="X142" s="296"/>
      <c r="Y142" s="149">
        <f t="shared" si="81"/>
        <v>0.25</v>
      </c>
      <c r="Z142" s="148">
        <f t="shared" si="96"/>
        <v>2.5</v>
      </c>
      <c r="AA142" s="306"/>
      <c r="AB142" s="377">
        <f t="shared" ref="AB142:AB205" si="105">IF(AND(Z142&gt;=0,F142="x"),0,IF(AND(Z142&gt;0,AC142="x"),0,IF(Z142&gt;0,0-30,0)))</f>
        <v>-30</v>
      </c>
      <c r="AC142" s="348"/>
      <c r="AD142" s="210" t="str">
        <f t="shared" si="82"/>
        <v/>
      </c>
      <c r="AE142" s="345">
        <f t="shared" si="97"/>
        <v>-27.5</v>
      </c>
      <c r="AF142" s="318"/>
      <c r="AG142" s="317"/>
      <c r="AH142" s="315"/>
      <c r="AI142" s="150">
        <f t="shared" si="98"/>
        <v>0</v>
      </c>
      <c r="AJ142" s="151">
        <f t="shared" si="83"/>
        <v>2.5</v>
      </c>
      <c r="AK142" s="152">
        <f t="shared" si="99"/>
        <v>2.5</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f t="shared" si="84"/>
        <v>9</v>
      </c>
      <c r="AX142" s="154" t="str">
        <f t="shared" si="85"/>
        <v/>
      </c>
      <c r="AY142" s="178">
        <f t="shared" si="86"/>
        <v>9</v>
      </c>
      <c r="AZ142" s="169" t="str">
        <f t="shared" si="87"/>
        <v/>
      </c>
      <c r="BA142" s="159">
        <f t="shared" si="88"/>
        <v>0.25</v>
      </c>
      <c r="BB142" s="160" t="str">
        <f t="shared" si="89"/>
        <v/>
      </c>
      <c r="BC142" s="171">
        <f t="shared" si="80"/>
        <v>0.25</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37.5" x14ac:dyDescent="0.3">
      <c r="A143" s="205"/>
      <c r="B143" s="206"/>
      <c r="C143" s="198">
        <v>132</v>
      </c>
      <c r="D143" s="623" t="s">
        <v>3522</v>
      </c>
      <c r="E143" s="15" t="s">
        <v>3505</v>
      </c>
      <c r="F143" s="14"/>
      <c r="G143" s="123">
        <v>45139</v>
      </c>
      <c r="H143" s="124">
        <v>45149</v>
      </c>
      <c r="I143" s="130" t="s">
        <v>0</v>
      </c>
      <c r="J143" s="21"/>
      <c r="K143" s="134"/>
      <c r="L143" s="24"/>
      <c r="M143" s="372">
        <v>45149</v>
      </c>
      <c r="N143" s="147">
        <f t="shared" si="95"/>
        <v>9</v>
      </c>
      <c r="O143" s="23"/>
      <c r="P143" s="23"/>
      <c r="Q143" s="23"/>
      <c r="R143" s="23" t="s">
        <v>0</v>
      </c>
      <c r="S143" s="23"/>
      <c r="T143" s="24"/>
      <c r="U143" s="25"/>
      <c r="V143" s="28">
        <v>0.25</v>
      </c>
      <c r="W143" s="299"/>
      <c r="X143" s="296"/>
      <c r="Y143" s="149">
        <f t="shared" si="81"/>
        <v>0.25</v>
      </c>
      <c r="Z143" s="148">
        <f t="shared" si="96"/>
        <v>2.5</v>
      </c>
      <c r="AA143" s="306"/>
      <c r="AB143" s="377">
        <f t="shared" si="105"/>
        <v>-30</v>
      </c>
      <c r="AC143" s="348"/>
      <c r="AD143" s="210" t="str">
        <f t="shared" si="82"/>
        <v/>
      </c>
      <c r="AE143" s="345">
        <f t="shared" si="97"/>
        <v>-27.5</v>
      </c>
      <c r="AF143" s="318"/>
      <c r="AG143" s="317"/>
      <c r="AH143" s="315"/>
      <c r="AI143" s="150">
        <f t="shared" si="98"/>
        <v>0</v>
      </c>
      <c r="AJ143" s="151">
        <f t="shared" si="83"/>
        <v>2.5</v>
      </c>
      <c r="AK143" s="152">
        <f t="shared" si="99"/>
        <v>2.5</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f t="shared" si="84"/>
        <v>9</v>
      </c>
      <c r="AX143" s="154" t="str">
        <f t="shared" si="85"/>
        <v/>
      </c>
      <c r="AY143" s="178">
        <f t="shared" si="86"/>
        <v>9</v>
      </c>
      <c r="AZ143" s="169" t="str">
        <f t="shared" si="87"/>
        <v/>
      </c>
      <c r="BA143" s="159">
        <f t="shared" si="88"/>
        <v>0.25</v>
      </c>
      <c r="BB143" s="160" t="str">
        <f t="shared" si="89"/>
        <v/>
      </c>
      <c r="BC143" s="171">
        <f t="shared" si="80"/>
        <v>0.25</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37.5" x14ac:dyDescent="0.3">
      <c r="A144" s="205"/>
      <c r="B144" s="206"/>
      <c r="C144" s="198">
        <v>133</v>
      </c>
      <c r="D144" s="623" t="s">
        <v>3523</v>
      </c>
      <c r="E144" s="13" t="s">
        <v>3505</v>
      </c>
      <c r="F144" s="14"/>
      <c r="G144" s="123">
        <v>45139</v>
      </c>
      <c r="H144" s="124">
        <v>45149</v>
      </c>
      <c r="I144" s="130" t="s">
        <v>0</v>
      </c>
      <c r="J144" s="21"/>
      <c r="K144" s="134"/>
      <c r="L144" s="24"/>
      <c r="M144" s="372">
        <v>45149</v>
      </c>
      <c r="N144" s="147">
        <f t="shared" si="95"/>
        <v>9</v>
      </c>
      <c r="O144" s="23"/>
      <c r="P144" s="23"/>
      <c r="Q144" s="23"/>
      <c r="R144" s="23" t="s">
        <v>0</v>
      </c>
      <c r="S144" s="23"/>
      <c r="T144" s="24"/>
      <c r="U144" s="25"/>
      <c r="V144" s="28">
        <v>0.25</v>
      </c>
      <c r="W144" s="299"/>
      <c r="X144" s="296"/>
      <c r="Y144" s="149">
        <f t="shared" si="81"/>
        <v>0.25</v>
      </c>
      <c r="Z144" s="148">
        <f t="shared" si="96"/>
        <v>2.5</v>
      </c>
      <c r="AA144" s="306"/>
      <c r="AB144" s="377">
        <f t="shared" si="105"/>
        <v>-30</v>
      </c>
      <c r="AC144" s="348"/>
      <c r="AD144" s="210" t="str">
        <f t="shared" si="82"/>
        <v/>
      </c>
      <c r="AE144" s="345">
        <f t="shared" si="97"/>
        <v>-27.5</v>
      </c>
      <c r="AF144" s="318"/>
      <c r="AG144" s="317"/>
      <c r="AH144" s="315"/>
      <c r="AI144" s="150">
        <f t="shared" si="98"/>
        <v>0</v>
      </c>
      <c r="AJ144" s="151">
        <f t="shared" si="83"/>
        <v>2.5</v>
      </c>
      <c r="AK144" s="152">
        <f t="shared" si="99"/>
        <v>2.5</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f t="shared" si="84"/>
        <v>9</v>
      </c>
      <c r="AX144" s="154" t="str">
        <f t="shared" si="85"/>
        <v/>
      </c>
      <c r="AY144" s="178">
        <f t="shared" si="86"/>
        <v>9</v>
      </c>
      <c r="AZ144" s="169" t="str">
        <f t="shared" si="87"/>
        <v/>
      </c>
      <c r="BA144" s="159">
        <f t="shared" si="88"/>
        <v>0.25</v>
      </c>
      <c r="BB144" s="160" t="str">
        <f t="shared" si="89"/>
        <v/>
      </c>
      <c r="BC144" s="171">
        <f t="shared" si="80"/>
        <v>0.25</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37.5" x14ac:dyDescent="0.3">
      <c r="A145" s="205"/>
      <c r="B145" s="206"/>
      <c r="C145" s="197">
        <v>134</v>
      </c>
      <c r="D145" s="617" t="s">
        <v>3524</v>
      </c>
      <c r="E145" s="13" t="s">
        <v>3505</v>
      </c>
      <c r="F145" s="14"/>
      <c r="G145" s="123">
        <v>45139</v>
      </c>
      <c r="H145" s="124">
        <v>45149</v>
      </c>
      <c r="I145" s="130" t="s">
        <v>0</v>
      </c>
      <c r="J145" s="21"/>
      <c r="K145" s="134"/>
      <c r="L145" s="24"/>
      <c r="M145" s="372">
        <v>45149</v>
      </c>
      <c r="N145" s="147">
        <f t="shared" si="95"/>
        <v>9</v>
      </c>
      <c r="O145" s="23"/>
      <c r="P145" s="23"/>
      <c r="Q145" s="23"/>
      <c r="R145" s="23" t="s">
        <v>0</v>
      </c>
      <c r="S145" s="23"/>
      <c r="T145" s="24"/>
      <c r="U145" s="25"/>
      <c r="V145" s="28">
        <v>0.25</v>
      </c>
      <c r="W145" s="299"/>
      <c r="X145" s="296"/>
      <c r="Y145" s="149">
        <f t="shared" si="81"/>
        <v>0.25</v>
      </c>
      <c r="Z145" s="148">
        <f t="shared" si="96"/>
        <v>2.5</v>
      </c>
      <c r="AA145" s="306"/>
      <c r="AB145" s="377">
        <f t="shared" si="105"/>
        <v>-30</v>
      </c>
      <c r="AC145" s="348"/>
      <c r="AD145" s="210" t="str">
        <f t="shared" si="82"/>
        <v/>
      </c>
      <c r="AE145" s="345">
        <f t="shared" si="97"/>
        <v>-27.5</v>
      </c>
      <c r="AF145" s="318"/>
      <c r="AG145" s="317"/>
      <c r="AH145" s="315"/>
      <c r="AI145" s="150">
        <f t="shared" si="98"/>
        <v>0</v>
      </c>
      <c r="AJ145" s="151">
        <f t="shared" si="83"/>
        <v>2.5</v>
      </c>
      <c r="AK145" s="152">
        <f t="shared" si="99"/>
        <v>2.5</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f t="shared" si="84"/>
        <v>9</v>
      </c>
      <c r="AX145" s="154" t="str">
        <f t="shared" si="85"/>
        <v/>
      </c>
      <c r="AY145" s="178">
        <f t="shared" si="86"/>
        <v>9</v>
      </c>
      <c r="AZ145" s="169" t="str">
        <f t="shared" si="87"/>
        <v/>
      </c>
      <c r="BA145" s="159">
        <f t="shared" si="88"/>
        <v>0.25</v>
      </c>
      <c r="BB145" s="160" t="str">
        <f t="shared" si="89"/>
        <v/>
      </c>
      <c r="BC145" s="171">
        <f t="shared" si="80"/>
        <v>0.25</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37.5" x14ac:dyDescent="0.3">
      <c r="A146" s="205"/>
      <c r="B146" s="206"/>
      <c r="C146" s="198">
        <v>135</v>
      </c>
      <c r="D146" s="623" t="s">
        <v>3525</v>
      </c>
      <c r="E146" s="13" t="s">
        <v>3505</v>
      </c>
      <c r="F146" s="14"/>
      <c r="G146" s="123">
        <v>45139</v>
      </c>
      <c r="H146" s="124">
        <v>45149</v>
      </c>
      <c r="I146" s="130" t="s">
        <v>0</v>
      </c>
      <c r="J146" s="21"/>
      <c r="K146" s="134"/>
      <c r="L146" s="24"/>
      <c r="M146" s="372">
        <v>45149</v>
      </c>
      <c r="N146" s="147">
        <f t="shared" si="95"/>
        <v>9</v>
      </c>
      <c r="O146" s="23"/>
      <c r="P146" s="23"/>
      <c r="Q146" s="23"/>
      <c r="R146" s="23" t="s">
        <v>0</v>
      </c>
      <c r="S146" s="23"/>
      <c r="T146" s="24"/>
      <c r="U146" s="25"/>
      <c r="V146" s="28">
        <v>0.25</v>
      </c>
      <c r="W146" s="299"/>
      <c r="X146" s="296"/>
      <c r="Y146" s="149">
        <f t="shared" si="81"/>
        <v>0.25</v>
      </c>
      <c r="Z146" s="148">
        <f t="shared" si="96"/>
        <v>2.5</v>
      </c>
      <c r="AA146" s="306"/>
      <c r="AB146" s="377">
        <f t="shared" si="105"/>
        <v>-30</v>
      </c>
      <c r="AC146" s="348"/>
      <c r="AD146" s="210" t="str">
        <f t="shared" si="82"/>
        <v/>
      </c>
      <c r="AE146" s="345">
        <f t="shared" si="97"/>
        <v>-27.5</v>
      </c>
      <c r="AF146" s="318"/>
      <c r="AG146" s="317"/>
      <c r="AH146" s="315"/>
      <c r="AI146" s="150">
        <f t="shared" si="98"/>
        <v>0</v>
      </c>
      <c r="AJ146" s="151">
        <f t="shared" si="83"/>
        <v>2.5</v>
      </c>
      <c r="AK146" s="152">
        <f t="shared" si="99"/>
        <v>2.5</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f t="shared" si="84"/>
        <v>9</v>
      </c>
      <c r="AX146" s="154" t="str">
        <f t="shared" si="85"/>
        <v/>
      </c>
      <c r="AY146" s="178">
        <f t="shared" si="86"/>
        <v>9</v>
      </c>
      <c r="AZ146" s="169" t="str">
        <f t="shared" si="87"/>
        <v/>
      </c>
      <c r="BA146" s="159">
        <f t="shared" si="88"/>
        <v>0.25</v>
      </c>
      <c r="BB146" s="160" t="str">
        <f t="shared" si="89"/>
        <v/>
      </c>
      <c r="BC146" s="171">
        <f t="shared" ref="BC146:BC209" si="112">IF(OR(K146="x",F146="X",BA146&lt;=0),"",BA146)</f>
        <v>0.25</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37.5" x14ac:dyDescent="0.3">
      <c r="A147" s="205"/>
      <c r="B147" s="206"/>
      <c r="C147" s="197">
        <v>136</v>
      </c>
      <c r="D147" s="615" t="s">
        <v>3529</v>
      </c>
      <c r="E147" s="15" t="s">
        <v>3486</v>
      </c>
      <c r="F147" s="14"/>
      <c r="G147" s="123">
        <v>45140</v>
      </c>
      <c r="H147" s="124">
        <v>45149</v>
      </c>
      <c r="I147" s="130" t="s">
        <v>0</v>
      </c>
      <c r="J147" s="21"/>
      <c r="K147" s="134"/>
      <c r="L147" s="24"/>
      <c r="M147" s="372">
        <v>45149</v>
      </c>
      <c r="N147" s="147">
        <f t="shared" si="95"/>
        <v>8</v>
      </c>
      <c r="O147" s="23"/>
      <c r="P147" s="23"/>
      <c r="Q147" s="23"/>
      <c r="R147" s="23" t="s">
        <v>0</v>
      </c>
      <c r="S147" s="23"/>
      <c r="T147" s="24"/>
      <c r="U147" s="25"/>
      <c r="V147" s="28">
        <v>0.25</v>
      </c>
      <c r="W147" s="299"/>
      <c r="X147" s="296"/>
      <c r="Y147" s="149">
        <f t="shared" si="81"/>
        <v>0.25</v>
      </c>
      <c r="Z147" s="148">
        <f t="shared" si="96"/>
        <v>2.5</v>
      </c>
      <c r="AA147" s="306"/>
      <c r="AB147" s="377">
        <f t="shared" si="105"/>
        <v>-30</v>
      </c>
      <c r="AC147" s="348"/>
      <c r="AD147" s="210" t="str">
        <f t="shared" si="82"/>
        <v/>
      </c>
      <c r="AE147" s="345">
        <f t="shared" si="97"/>
        <v>-27.5</v>
      </c>
      <c r="AF147" s="318"/>
      <c r="AG147" s="317"/>
      <c r="AH147" s="315"/>
      <c r="AI147" s="150">
        <f t="shared" si="98"/>
        <v>0</v>
      </c>
      <c r="AJ147" s="151">
        <f t="shared" si="83"/>
        <v>2.5</v>
      </c>
      <c r="AK147" s="152">
        <f t="shared" si="99"/>
        <v>2.5</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f t="shared" si="84"/>
        <v>8</v>
      </c>
      <c r="AX147" s="154" t="str">
        <f t="shared" si="85"/>
        <v/>
      </c>
      <c r="AY147" s="178">
        <f t="shared" si="86"/>
        <v>8</v>
      </c>
      <c r="AZ147" s="169" t="str">
        <f t="shared" si="87"/>
        <v/>
      </c>
      <c r="BA147" s="159">
        <f t="shared" si="88"/>
        <v>0.25</v>
      </c>
      <c r="BB147" s="160" t="str">
        <f t="shared" si="89"/>
        <v/>
      </c>
      <c r="BC147" s="171">
        <f t="shared" si="112"/>
        <v>0.25</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37.5" x14ac:dyDescent="0.3">
      <c r="A148" s="205"/>
      <c r="B148" s="206"/>
      <c r="C148" s="198">
        <v>137</v>
      </c>
      <c r="D148" s="616" t="s">
        <v>3529</v>
      </c>
      <c r="E148" s="13" t="s">
        <v>3546</v>
      </c>
      <c r="F148" s="14"/>
      <c r="G148" s="123">
        <v>45140</v>
      </c>
      <c r="H148" s="126">
        <v>45163</v>
      </c>
      <c r="I148" s="132"/>
      <c r="J148" s="69" t="s">
        <v>0</v>
      </c>
      <c r="K148" s="136"/>
      <c r="L148" s="26"/>
      <c r="M148" s="372">
        <v>45163</v>
      </c>
      <c r="N148" s="147">
        <f t="shared" si="95"/>
        <v>18</v>
      </c>
      <c r="O148" s="23" t="s">
        <v>0</v>
      </c>
      <c r="P148" s="23"/>
      <c r="Q148" s="23"/>
      <c r="R148" s="23"/>
      <c r="S148" s="23"/>
      <c r="T148" s="24"/>
      <c r="U148" s="25"/>
      <c r="V148" s="28">
        <v>0.25</v>
      </c>
      <c r="W148" s="299">
        <v>0.25</v>
      </c>
      <c r="X148" s="296"/>
      <c r="Y148" s="149">
        <f t="shared" si="81"/>
        <v>0.5</v>
      </c>
      <c r="Z148" s="148">
        <f t="shared" si="96"/>
        <v>7.5</v>
      </c>
      <c r="AA148" s="306"/>
      <c r="AB148" s="377">
        <f t="shared" si="105"/>
        <v>-30</v>
      </c>
      <c r="AC148" s="348"/>
      <c r="AD148" s="210" t="str">
        <f t="shared" si="82"/>
        <v/>
      </c>
      <c r="AE148" s="345">
        <f t="shared" si="97"/>
        <v>-22.5</v>
      </c>
      <c r="AF148" s="318"/>
      <c r="AG148" s="317"/>
      <c r="AH148" s="315"/>
      <c r="AI148" s="150">
        <f t="shared" si="98"/>
        <v>0</v>
      </c>
      <c r="AJ148" s="151">
        <f t="shared" si="83"/>
        <v>7.5</v>
      </c>
      <c r="AK148" s="152">
        <f t="shared" si="99"/>
        <v>7.5</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f t="shared" si="84"/>
        <v>18</v>
      </c>
      <c r="AX148" s="154" t="str">
        <f t="shared" si="85"/>
        <v/>
      </c>
      <c r="AY148" s="178">
        <f t="shared" si="86"/>
        <v>18</v>
      </c>
      <c r="AZ148" s="169" t="str">
        <f t="shared" si="87"/>
        <v/>
      </c>
      <c r="BA148" s="159">
        <f t="shared" si="88"/>
        <v>0.25</v>
      </c>
      <c r="BB148" s="160" t="str">
        <f t="shared" si="89"/>
        <v/>
      </c>
      <c r="BC148" s="171">
        <f t="shared" si="112"/>
        <v>0.25</v>
      </c>
      <c r="BD148" s="160" t="str">
        <f t="shared" si="90"/>
        <v/>
      </c>
      <c r="BE148" s="186">
        <f t="shared" si="91"/>
        <v>0.25</v>
      </c>
      <c r="BF148" s="160" t="str">
        <f t="shared" si="92"/>
        <v/>
      </c>
      <c r="BG148" s="171">
        <f t="shared" si="93"/>
        <v>0.25</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37.5" x14ac:dyDescent="0.3">
      <c r="A149" s="205"/>
      <c r="B149" s="206"/>
      <c r="C149" s="198">
        <v>138</v>
      </c>
      <c r="D149" s="617" t="s">
        <v>3529</v>
      </c>
      <c r="E149" s="13" t="s">
        <v>3505</v>
      </c>
      <c r="F149" s="14"/>
      <c r="G149" s="123">
        <v>45140</v>
      </c>
      <c r="H149" s="124">
        <v>45149</v>
      </c>
      <c r="I149" s="130" t="s">
        <v>0</v>
      </c>
      <c r="J149" s="21"/>
      <c r="K149" s="134"/>
      <c r="L149" s="24"/>
      <c r="M149" s="372">
        <v>45149</v>
      </c>
      <c r="N149" s="147">
        <f t="shared" si="95"/>
        <v>8</v>
      </c>
      <c r="O149" s="23"/>
      <c r="P149" s="23"/>
      <c r="Q149" s="23"/>
      <c r="R149" s="23" t="s">
        <v>0</v>
      </c>
      <c r="S149" s="23"/>
      <c r="T149" s="24"/>
      <c r="U149" s="25"/>
      <c r="V149" s="28">
        <v>0.25</v>
      </c>
      <c r="W149" s="299"/>
      <c r="X149" s="296"/>
      <c r="Y149" s="149">
        <f t="shared" si="81"/>
        <v>0.25</v>
      </c>
      <c r="Z149" s="148">
        <f t="shared" si="96"/>
        <v>2.5</v>
      </c>
      <c r="AA149" s="306"/>
      <c r="AB149" s="377">
        <f t="shared" si="105"/>
        <v>-30</v>
      </c>
      <c r="AC149" s="348"/>
      <c r="AD149" s="210" t="str">
        <f t="shared" si="82"/>
        <v/>
      </c>
      <c r="AE149" s="345">
        <f t="shared" si="97"/>
        <v>-27.5</v>
      </c>
      <c r="AF149" s="318"/>
      <c r="AG149" s="317"/>
      <c r="AH149" s="315"/>
      <c r="AI149" s="150">
        <f t="shared" si="98"/>
        <v>0</v>
      </c>
      <c r="AJ149" s="151">
        <f t="shared" si="83"/>
        <v>2.5</v>
      </c>
      <c r="AK149" s="152">
        <f t="shared" si="99"/>
        <v>2.5</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f t="shared" si="84"/>
        <v>8</v>
      </c>
      <c r="AX149" s="154" t="str">
        <f t="shared" si="85"/>
        <v/>
      </c>
      <c r="AY149" s="178">
        <f t="shared" si="86"/>
        <v>8</v>
      </c>
      <c r="AZ149" s="169" t="str">
        <f t="shared" si="87"/>
        <v/>
      </c>
      <c r="BA149" s="159">
        <f t="shared" si="88"/>
        <v>0.25</v>
      </c>
      <c r="BB149" s="160" t="str">
        <f t="shared" si="89"/>
        <v/>
      </c>
      <c r="BC149" s="171">
        <f t="shared" si="112"/>
        <v>0.25</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56.25" x14ac:dyDescent="0.3">
      <c r="A150" s="205"/>
      <c r="B150" s="206"/>
      <c r="C150" s="197">
        <v>139</v>
      </c>
      <c r="D150" s="618" t="s">
        <v>3544</v>
      </c>
      <c r="E150" s="13" t="s">
        <v>3486</v>
      </c>
      <c r="F150" s="14"/>
      <c r="G150" s="123">
        <v>45141</v>
      </c>
      <c r="H150" s="124">
        <v>45149</v>
      </c>
      <c r="I150" s="130" t="s">
        <v>0</v>
      </c>
      <c r="J150" s="21"/>
      <c r="K150" s="134"/>
      <c r="L150" s="24"/>
      <c r="M150" s="372">
        <v>45149</v>
      </c>
      <c r="N150" s="147">
        <f t="shared" si="95"/>
        <v>7</v>
      </c>
      <c r="O150" s="23" t="s">
        <v>0</v>
      </c>
      <c r="P150" s="23"/>
      <c r="Q150" s="23"/>
      <c r="R150" s="23"/>
      <c r="S150" s="23"/>
      <c r="T150" s="24"/>
      <c r="U150" s="25"/>
      <c r="V150" s="28">
        <v>0.25</v>
      </c>
      <c r="W150" s="299">
        <v>0.25</v>
      </c>
      <c r="X150" s="296"/>
      <c r="Y150" s="149">
        <f t="shared" si="81"/>
        <v>0.5</v>
      </c>
      <c r="Z150" s="148">
        <f t="shared" si="96"/>
        <v>7.5</v>
      </c>
      <c r="AA150" s="306"/>
      <c r="AB150" s="377">
        <f t="shared" si="105"/>
        <v>-30</v>
      </c>
      <c r="AC150" s="348"/>
      <c r="AD150" s="210" t="str">
        <f t="shared" si="82"/>
        <v/>
      </c>
      <c r="AE150" s="345">
        <f t="shared" si="97"/>
        <v>-22.5</v>
      </c>
      <c r="AF150" s="318"/>
      <c r="AG150" s="317"/>
      <c r="AH150" s="315"/>
      <c r="AI150" s="150">
        <f t="shared" si="98"/>
        <v>0</v>
      </c>
      <c r="AJ150" s="151">
        <f t="shared" si="83"/>
        <v>7.5</v>
      </c>
      <c r="AK150" s="152">
        <f t="shared" si="99"/>
        <v>7.5</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f t="shared" si="84"/>
        <v>7</v>
      </c>
      <c r="AX150" s="154" t="str">
        <f t="shared" si="85"/>
        <v/>
      </c>
      <c r="AY150" s="178">
        <f t="shared" si="86"/>
        <v>7</v>
      </c>
      <c r="AZ150" s="169" t="str">
        <f t="shared" si="87"/>
        <v/>
      </c>
      <c r="BA150" s="159">
        <f t="shared" si="88"/>
        <v>0.25</v>
      </c>
      <c r="BB150" s="160" t="str">
        <f t="shared" si="89"/>
        <v/>
      </c>
      <c r="BC150" s="171">
        <f t="shared" si="112"/>
        <v>0.25</v>
      </c>
      <c r="BD150" s="160" t="str">
        <f t="shared" si="90"/>
        <v/>
      </c>
      <c r="BE150" s="186">
        <f t="shared" si="91"/>
        <v>0.25</v>
      </c>
      <c r="BF150" s="160" t="str">
        <f t="shared" si="92"/>
        <v/>
      </c>
      <c r="BG150" s="171">
        <f t="shared" si="93"/>
        <v>0.25</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75" x14ac:dyDescent="0.3">
      <c r="A151" s="205"/>
      <c r="B151" s="206"/>
      <c r="C151" s="198">
        <v>140</v>
      </c>
      <c r="D151" s="615" t="s">
        <v>3530</v>
      </c>
      <c r="E151" s="15" t="s">
        <v>3486</v>
      </c>
      <c r="F151" s="14"/>
      <c r="G151" s="123">
        <v>45142</v>
      </c>
      <c r="H151" s="124">
        <v>45149</v>
      </c>
      <c r="I151" s="130" t="s">
        <v>0</v>
      </c>
      <c r="J151" s="21"/>
      <c r="K151" s="134"/>
      <c r="L151" s="24"/>
      <c r="M151" s="372">
        <v>45149</v>
      </c>
      <c r="N151" s="147">
        <f t="shared" si="95"/>
        <v>6</v>
      </c>
      <c r="O151" s="23" t="s">
        <v>0</v>
      </c>
      <c r="P151" s="23"/>
      <c r="Q151" s="23"/>
      <c r="R151" s="23"/>
      <c r="S151" s="23"/>
      <c r="T151" s="24"/>
      <c r="U151" s="25"/>
      <c r="V151" s="28">
        <v>0.25</v>
      </c>
      <c r="W151" s="299">
        <v>0.25</v>
      </c>
      <c r="X151" s="296"/>
      <c r="Y151" s="149">
        <f t="shared" si="81"/>
        <v>0.5</v>
      </c>
      <c r="Z151" s="148">
        <f t="shared" si="96"/>
        <v>7.5</v>
      </c>
      <c r="AA151" s="306"/>
      <c r="AB151" s="377">
        <f t="shared" si="105"/>
        <v>-30</v>
      </c>
      <c r="AC151" s="348"/>
      <c r="AD151" s="210" t="str">
        <f t="shared" si="82"/>
        <v/>
      </c>
      <c r="AE151" s="345">
        <f t="shared" si="97"/>
        <v>-22.5</v>
      </c>
      <c r="AF151" s="318"/>
      <c r="AG151" s="317"/>
      <c r="AH151" s="315"/>
      <c r="AI151" s="150">
        <f t="shared" si="98"/>
        <v>0</v>
      </c>
      <c r="AJ151" s="151">
        <f t="shared" si="83"/>
        <v>7.5</v>
      </c>
      <c r="AK151" s="152">
        <f t="shared" si="99"/>
        <v>7.5</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f t="shared" si="84"/>
        <v>6</v>
      </c>
      <c r="AX151" s="154" t="str">
        <f t="shared" si="85"/>
        <v/>
      </c>
      <c r="AY151" s="178">
        <f t="shared" si="86"/>
        <v>6</v>
      </c>
      <c r="AZ151" s="169" t="str">
        <f t="shared" si="87"/>
        <v/>
      </c>
      <c r="BA151" s="159">
        <f t="shared" si="88"/>
        <v>0.25</v>
      </c>
      <c r="BB151" s="160" t="str">
        <f t="shared" si="89"/>
        <v/>
      </c>
      <c r="BC151" s="171">
        <f t="shared" si="112"/>
        <v>0.25</v>
      </c>
      <c r="BD151" s="160" t="str">
        <f t="shared" si="90"/>
        <v/>
      </c>
      <c r="BE151" s="186">
        <f t="shared" si="91"/>
        <v>0.25</v>
      </c>
      <c r="BF151" s="160" t="str">
        <f t="shared" si="92"/>
        <v/>
      </c>
      <c r="BG151" s="171">
        <f t="shared" si="93"/>
        <v>0.25</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45" customHeight="1" x14ac:dyDescent="0.3">
      <c r="A152" s="205"/>
      <c r="B152" s="206"/>
      <c r="C152" s="197">
        <v>141</v>
      </c>
      <c r="D152" s="618" t="s">
        <v>3531</v>
      </c>
      <c r="E152" s="13" t="s">
        <v>3486</v>
      </c>
      <c r="F152" s="14"/>
      <c r="G152" s="123">
        <v>45142</v>
      </c>
      <c r="H152" s="124">
        <v>45149</v>
      </c>
      <c r="I152" s="130" t="s">
        <v>0</v>
      </c>
      <c r="J152" s="21"/>
      <c r="K152" s="134"/>
      <c r="L152" s="24"/>
      <c r="M152" s="372">
        <v>45149</v>
      </c>
      <c r="N152" s="147">
        <f t="shared" si="95"/>
        <v>6</v>
      </c>
      <c r="O152" s="23" t="s">
        <v>0</v>
      </c>
      <c r="P152" s="23"/>
      <c r="Q152" s="23"/>
      <c r="R152" s="23"/>
      <c r="S152" s="23"/>
      <c r="T152" s="24"/>
      <c r="U152" s="25"/>
      <c r="V152" s="28">
        <v>0.25</v>
      </c>
      <c r="W152" s="299">
        <v>0.25</v>
      </c>
      <c r="X152" s="296"/>
      <c r="Y152" s="149">
        <f t="shared" si="81"/>
        <v>0.5</v>
      </c>
      <c r="Z152" s="148">
        <f t="shared" si="96"/>
        <v>7.5</v>
      </c>
      <c r="AA152" s="306"/>
      <c r="AB152" s="377">
        <f t="shared" si="105"/>
        <v>-30</v>
      </c>
      <c r="AC152" s="348"/>
      <c r="AD152" s="210" t="str">
        <f t="shared" si="82"/>
        <v/>
      </c>
      <c r="AE152" s="345">
        <f t="shared" si="97"/>
        <v>-22.5</v>
      </c>
      <c r="AF152" s="318"/>
      <c r="AG152" s="317"/>
      <c r="AH152" s="315"/>
      <c r="AI152" s="150">
        <f t="shared" si="98"/>
        <v>0</v>
      </c>
      <c r="AJ152" s="151">
        <f t="shared" si="83"/>
        <v>7.5</v>
      </c>
      <c r="AK152" s="152">
        <f t="shared" si="99"/>
        <v>7.5</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f t="shared" si="84"/>
        <v>6</v>
      </c>
      <c r="AX152" s="154" t="str">
        <f t="shared" si="85"/>
        <v/>
      </c>
      <c r="AY152" s="178">
        <f t="shared" si="86"/>
        <v>6</v>
      </c>
      <c r="AZ152" s="169" t="str">
        <f t="shared" si="87"/>
        <v/>
      </c>
      <c r="BA152" s="159">
        <f t="shared" si="88"/>
        <v>0.25</v>
      </c>
      <c r="BB152" s="160" t="str">
        <f t="shared" si="89"/>
        <v/>
      </c>
      <c r="BC152" s="171">
        <f t="shared" si="112"/>
        <v>0.25</v>
      </c>
      <c r="BD152" s="160" t="str">
        <f t="shared" si="90"/>
        <v/>
      </c>
      <c r="BE152" s="186">
        <f t="shared" si="91"/>
        <v>0.25</v>
      </c>
      <c r="BF152" s="160" t="str">
        <f t="shared" si="92"/>
        <v/>
      </c>
      <c r="BG152" s="171">
        <f t="shared" si="93"/>
        <v>0.25</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56.25" x14ac:dyDescent="0.3">
      <c r="A153" s="205"/>
      <c r="B153" s="206"/>
      <c r="C153" s="198">
        <v>142</v>
      </c>
      <c r="D153" s="618" t="s">
        <v>3532</v>
      </c>
      <c r="E153" s="13" t="s">
        <v>3486</v>
      </c>
      <c r="F153" s="14"/>
      <c r="G153" s="123">
        <v>45145</v>
      </c>
      <c r="H153" s="124">
        <v>45163</v>
      </c>
      <c r="I153" s="130"/>
      <c r="J153" s="21"/>
      <c r="K153" s="134"/>
      <c r="L153" s="24"/>
      <c r="M153" s="372">
        <v>45163</v>
      </c>
      <c r="N153" s="147">
        <f t="shared" si="95"/>
        <v>15</v>
      </c>
      <c r="O153" s="23" t="s">
        <v>0</v>
      </c>
      <c r="P153" s="23"/>
      <c r="Q153" s="23"/>
      <c r="R153" s="23"/>
      <c r="S153" s="23"/>
      <c r="T153" s="24"/>
      <c r="U153" s="25"/>
      <c r="V153" s="28">
        <v>0.25</v>
      </c>
      <c r="W153" s="299">
        <v>0.25</v>
      </c>
      <c r="X153" s="296"/>
      <c r="Y153" s="149">
        <f t="shared" si="81"/>
        <v>0.5</v>
      </c>
      <c r="Z153" s="148">
        <f t="shared" si="96"/>
        <v>7.5</v>
      </c>
      <c r="AA153" s="306"/>
      <c r="AB153" s="377">
        <f t="shared" si="105"/>
        <v>-30</v>
      </c>
      <c r="AC153" s="348"/>
      <c r="AD153" s="210" t="str">
        <f t="shared" si="82"/>
        <v/>
      </c>
      <c r="AE153" s="345">
        <f t="shared" si="97"/>
        <v>-22.5</v>
      </c>
      <c r="AF153" s="318"/>
      <c r="AG153" s="317"/>
      <c r="AH153" s="315"/>
      <c r="AI153" s="150">
        <f t="shared" si="98"/>
        <v>0</v>
      </c>
      <c r="AJ153" s="151">
        <f t="shared" si="83"/>
        <v>7.5</v>
      </c>
      <c r="AK153" s="152">
        <f t="shared" si="99"/>
        <v>7.5</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f t="shared" si="84"/>
        <v>15</v>
      </c>
      <c r="AX153" s="154" t="str">
        <f t="shared" si="85"/>
        <v/>
      </c>
      <c r="AY153" s="178">
        <f t="shared" si="86"/>
        <v>15</v>
      </c>
      <c r="AZ153" s="169" t="str">
        <f t="shared" si="87"/>
        <v/>
      </c>
      <c r="BA153" s="159">
        <f t="shared" si="88"/>
        <v>0.25</v>
      </c>
      <c r="BB153" s="160" t="str">
        <f t="shared" si="89"/>
        <v/>
      </c>
      <c r="BC153" s="171">
        <f t="shared" si="112"/>
        <v>0.25</v>
      </c>
      <c r="BD153" s="160" t="str">
        <f t="shared" si="90"/>
        <v/>
      </c>
      <c r="BE153" s="186">
        <f t="shared" si="91"/>
        <v>0.25</v>
      </c>
      <c r="BF153" s="160" t="str">
        <f t="shared" si="92"/>
        <v/>
      </c>
      <c r="BG153" s="171">
        <f t="shared" si="93"/>
        <v>0.25</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22.5" customHeight="1" x14ac:dyDescent="0.3">
      <c r="A154" s="205"/>
      <c r="B154" s="206"/>
      <c r="C154" s="198">
        <v>143</v>
      </c>
      <c r="D154" s="618" t="s">
        <v>3533</v>
      </c>
      <c r="E154" s="13" t="s">
        <v>3486</v>
      </c>
      <c r="F154" s="14"/>
      <c r="G154" s="123">
        <v>45145</v>
      </c>
      <c r="H154" s="124">
        <v>45163</v>
      </c>
      <c r="I154" s="130"/>
      <c r="J154" s="21"/>
      <c r="K154" s="134"/>
      <c r="L154" s="24"/>
      <c r="M154" s="372">
        <v>45163</v>
      </c>
      <c r="N154" s="147">
        <f t="shared" si="95"/>
        <v>15</v>
      </c>
      <c r="O154" s="23" t="s">
        <v>0</v>
      </c>
      <c r="P154" s="23"/>
      <c r="Q154" s="23"/>
      <c r="R154" s="23"/>
      <c r="S154" s="23"/>
      <c r="T154" s="24"/>
      <c r="U154" s="25"/>
      <c r="V154" s="28">
        <v>0.25</v>
      </c>
      <c r="W154" s="299">
        <v>0.25</v>
      </c>
      <c r="X154" s="296"/>
      <c r="Y154" s="149">
        <f t="shared" si="81"/>
        <v>0.5</v>
      </c>
      <c r="Z154" s="148">
        <f t="shared" si="96"/>
        <v>7.5</v>
      </c>
      <c r="AA154" s="306"/>
      <c r="AB154" s="377">
        <f t="shared" si="105"/>
        <v>-30</v>
      </c>
      <c r="AC154" s="348"/>
      <c r="AD154" s="210" t="str">
        <f t="shared" si="82"/>
        <v/>
      </c>
      <c r="AE154" s="345">
        <f t="shared" si="97"/>
        <v>-22.5</v>
      </c>
      <c r="AF154" s="318"/>
      <c r="AG154" s="317"/>
      <c r="AH154" s="315"/>
      <c r="AI154" s="150">
        <f t="shared" si="98"/>
        <v>0</v>
      </c>
      <c r="AJ154" s="151">
        <f t="shared" si="83"/>
        <v>7.5</v>
      </c>
      <c r="AK154" s="152">
        <f t="shared" si="99"/>
        <v>7.5</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f t="shared" si="84"/>
        <v>15</v>
      </c>
      <c r="AX154" s="154" t="str">
        <f t="shared" si="85"/>
        <v/>
      </c>
      <c r="AY154" s="178">
        <f t="shared" si="86"/>
        <v>15</v>
      </c>
      <c r="AZ154" s="169" t="str">
        <f t="shared" si="87"/>
        <v/>
      </c>
      <c r="BA154" s="159">
        <f t="shared" si="88"/>
        <v>0.25</v>
      </c>
      <c r="BB154" s="160" t="str">
        <f t="shared" si="89"/>
        <v/>
      </c>
      <c r="BC154" s="171">
        <f t="shared" si="112"/>
        <v>0.25</v>
      </c>
      <c r="BD154" s="160" t="str">
        <f t="shared" si="90"/>
        <v/>
      </c>
      <c r="BE154" s="186">
        <f t="shared" si="91"/>
        <v>0.25</v>
      </c>
      <c r="BF154" s="160" t="str">
        <f t="shared" si="92"/>
        <v/>
      </c>
      <c r="BG154" s="171">
        <f t="shared" si="93"/>
        <v>0.25</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21.75" customHeight="1" x14ac:dyDescent="0.3">
      <c r="A155" s="205"/>
      <c r="B155" s="206"/>
      <c r="C155" s="197">
        <v>144</v>
      </c>
      <c r="D155" s="615" t="s">
        <v>3534</v>
      </c>
      <c r="E155" s="15" t="s">
        <v>3486</v>
      </c>
      <c r="F155" s="14"/>
      <c r="G155" s="123">
        <v>45145</v>
      </c>
      <c r="H155" s="124">
        <v>45163</v>
      </c>
      <c r="I155" s="130"/>
      <c r="J155" s="21"/>
      <c r="K155" s="134"/>
      <c r="L155" s="24"/>
      <c r="M155" s="372">
        <v>45163</v>
      </c>
      <c r="N155" s="147">
        <f t="shared" si="95"/>
        <v>15</v>
      </c>
      <c r="O155" s="23" t="s">
        <v>0</v>
      </c>
      <c r="P155" s="23"/>
      <c r="Q155" s="23"/>
      <c r="R155" s="23"/>
      <c r="S155" s="23"/>
      <c r="T155" s="24"/>
      <c r="U155" s="25"/>
      <c r="V155" s="28">
        <v>0.25</v>
      </c>
      <c r="W155" s="299">
        <v>0.25</v>
      </c>
      <c r="X155" s="296"/>
      <c r="Y155" s="149">
        <f t="shared" si="81"/>
        <v>0.5</v>
      </c>
      <c r="Z155" s="148">
        <f t="shared" si="96"/>
        <v>7.5</v>
      </c>
      <c r="AA155" s="306"/>
      <c r="AB155" s="377">
        <f t="shared" si="105"/>
        <v>-30</v>
      </c>
      <c r="AC155" s="348"/>
      <c r="AD155" s="210" t="str">
        <f t="shared" si="82"/>
        <v/>
      </c>
      <c r="AE155" s="345">
        <f t="shared" si="97"/>
        <v>-22.5</v>
      </c>
      <c r="AF155" s="318"/>
      <c r="AG155" s="317"/>
      <c r="AH155" s="315"/>
      <c r="AI155" s="150">
        <f t="shared" si="98"/>
        <v>0</v>
      </c>
      <c r="AJ155" s="151">
        <f t="shared" si="83"/>
        <v>7.5</v>
      </c>
      <c r="AK155" s="152">
        <f t="shared" si="99"/>
        <v>7.5</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f t="shared" si="84"/>
        <v>15</v>
      </c>
      <c r="AX155" s="154" t="str">
        <f t="shared" si="85"/>
        <v/>
      </c>
      <c r="AY155" s="178">
        <f t="shared" si="86"/>
        <v>15</v>
      </c>
      <c r="AZ155" s="169" t="str">
        <f t="shared" si="87"/>
        <v/>
      </c>
      <c r="BA155" s="159">
        <f t="shared" si="88"/>
        <v>0.25</v>
      </c>
      <c r="BB155" s="160" t="str">
        <f t="shared" si="89"/>
        <v/>
      </c>
      <c r="BC155" s="171">
        <f t="shared" si="112"/>
        <v>0.25</v>
      </c>
      <c r="BD155" s="160" t="str">
        <f t="shared" si="90"/>
        <v/>
      </c>
      <c r="BE155" s="186">
        <f t="shared" si="91"/>
        <v>0.25</v>
      </c>
      <c r="BF155" s="160" t="str">
        <f t="shared" si="92"/>
        <v/>
      </c>
      <c r="BG155" s="171">
        <f t="shared" si="93"/>
        <v>0.25</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9.5" customHeight="1" x14ac:dyDescent="0.3">
      <c r="A156" s="205"/>
      <c r="B156" s="206"/>
      <c r="C156" s="198">
        <v>145</v>
      </c>
      <c r="D156" s="618" t="s">
        <v>3535</v>
      </c>
      <c r="E156" s="13" t="s">
        <v>3486</v>
      </c>
      <c r="F156" s="14"/>
      <c r="G156" s="123">
        <v>45145</v>
      </c>
      <c r="H156" s="124">
        <v>45163</v>
      </c>
      <c r="I156" s="130"/>
      <c r="J156" s="21"/>
      <c r="K156" s="134"/>
      <c r="L156" s="24"/>
      <c r="M156" s="372">
        <v>45163</v>
      </c>
      <c r="N156" s="147">
        <f t="shared" si="95"/>
        <v>15</v>
      </c>
      <c r="O156" s="23" t="s">
        <v>0</v>
      </c>
      <c r="P156" s="23"/>
      <c r="Q156" s="23"/>
      <c r="R156" s="23"/>
      <c r="S156" s="23"/>
      <c r="T156" s="24"/>
      <c r="U156" s="25"/>
      <c r="V156" s="28">
        <v>0.25</v>
      </c>
      <c r="W156" s="299">
        <v>0.25</v>
      </c>
      <c r="X156" s="296"/>
      <c r="Y156" s="149">
        <f t="shared" si="81"/>
        <v>0.5</v>
      </c>
      <c r="Z156" s="148">
        <f t="shared" si="96"/>
        <v>7.5</v>
      </c>
      <c r="AA156" s="306"/>
      <c r="AB156" s="377">
        <f t="shared" si="105"/>
        <v>-30</v>
      </c>
      <c r="AC156" s="348"/>
      <c r="AD156" s="210" t="str">
        <f t="shared" si="82"/>
        <v/>
      </c>
      <c r="AE156" s="345">
        <f t="shared" si="97"/>
        <v>-22.5</v>
      </c>
      <c r="AF156" s="318"/>
      <c r="AG156" s="317"/>
      <c r="AH156" s="315"/>
      <c r="AI156" s="150">
        <f t="shared" si="98"/>
        <v>0</v>
      </c>
      <c r="AJ156" s="151">
        <f t="shared" si="83"/>
        <v>7.5</v>
      </c>
      <c r="AK156" s="152">
        <f t="shared" si="99"/>
        <v>7.5</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f t="shared" si="84"/>
        <v>15</v>
      </c>
      <c r="AX156" s="154" t="str">
        <f t="shared" si="85"/>
        <v/>
      </c>
      <c r="AY156" s="178">
        <f t="shared" si="86"/>
        <v>15</v>
      </c>
      <c r="AZ156" s="169" t="str">
        <f t="shared" si="87"/>
        <v/>
      </c>
      <c r="BA156" s="159">
        <f t="shared" si="88"/>
        <v>0.25</v>
      </c>
      <c r="BB156" s="160" t="str">
        <f t="shared" si="89"/>
        <v/>
      </c>
      <c r="BC156" s="171">
        <f t="shared" si="112"/>
        <v>0.25</v>
      </c>
      <c r="BD156" s="160" t="str">
        <f t="shared" si="90"/>
        <v/>
      </c>
      <c r="BE156" s="186">
        <f t="shared" si="91"/>
        <v>0.25</v>
      </c>
      <c r="BF156" s="160" t="str">
        <f t="shared" si="92"/>
        <v/>
      </c>
      <c r="BG156" s="171">
        <f t="shared" si="93"/>
        <v>0.25</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20.25" customHeight="1" x14ac:dyDescent="0.3">
      <c r="A157" s="205"/>
      <c r="B157" s="206"/>
      <c r="C157" s="197">
        <v>146</v>
      </c>
      <c r="D157" s="618" t="s">
        <v>3536</v>
      </c>
      <c r="E157" s="18" t="s">
        <v>3486</v>
      </c>
      <c r="F157" s="14"/>
      <c r="G157" s="123">
        <v>45145</v>
      </c>
      <c r="H157" s="124">
        <v>45163</v>
      </c>
      <c r="I157" s="130"/>
      <c r="J157" s="21"/>
      <c r="K157" s="134"/>
      <c r="L157" s="24"/>
      <c r="M157" s="372">
        <v>45163</v>
      </c>
      <c r="N157" s="147">
        <f t="shared" si="95"/>
        <v>15</v>
      </c>
      <c r="O157" s="23" t="s">
        <v>0</v>
      </c>
      <c r="P157" s="23"/>
      <c r="Q157" s="23"/>
      <c r="R157" s="23"/>
      <c r="S157" s="23"/>
      <c r="T157" s="24"/>
      <c r="U157" s="25"/>
      <c r="V157" s="28">
        <v>0.25</v>
      </c>
      <c r="W157" s="299">
        <v>0.25</v>
      </c>
      <c r="X157" s="296"/>
      <c r="Y157" s="149">
        <f t="shared" si="81"/>
        <v>0.5</v>
      </c>
      <c r="Z157" s="148">
        <f t="shared" si="96"/>
        <v>7.5</v>
      </c>
      <c r="AA157" s="306"/>
      <c r="AB157" s="377">
        <f t="shared" si="105"/>
        <v>-30</v>
      </c>
      <c r="AC157" s="348"/>
      <c r="AD157" s="210" t="str">
        <f t="shared" si="82"/>
        <v/>
      </c>
      <c r="AE157" s="345">
        <f t="shared" si="97"/>
        <v>-22.5</v>
      </c>
      <c r="AF157" s="318"/>
      <c r="AG157" s="317"/>
      <c r="AH157" s="315"/>
      <c r="AI157" s="150">
        <f t="shared" si="98"/>
        <v>0</v>
      </c>
      <c r="AJ157" s="151">
        <f t="shared" si="83"/>
        <v>7.5</v>
      </c>
      <c r="AK157" s="152">
        <f t="shared" si="99"/>
        <v>7.5</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f t="shared" si="84"/>
        <v>15</v>
      </c>
      <c r="AX157" s="154" t="str">
        <f t="shared" si="85"/>
        <v/>
      </c>
      <c r="AY157" s="178">
        <f t="shared" si="86"/>
        <v>15</v>
      </c>
      <c r="AZ157" s="169" t="str">
        <f t="shared" si="87"/>
        <v/>
      </c>
      <c r="BA157" s="159">
        <f t="shared" si="88"/>
        <v>0.25</v>
      </c>
      <c r="BB157" s="160" t="str">
        <f t="shared" si="89"/>
        <v/>
      </c>
      <c r="BC157" s="171">
        <f t="shared" si="112"/>
        <v>0.25</v>
      </c>
      <c r="BD157" s="160" t="str">
        <f t="shared" si="90"/>
        <v/>
      </c>
      <c r="BE157" s="186">
        <f t="shared" si="91"/>
        <v>0.25</v>
      </c>
      <c r="BF157" s="160" t="str">
        <f t="shared" si="92"/>
        <v/>
      </c>
      <c r="BG157" s="171">
        <f t="shared" si="93"/>
        <v>0.25</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618" t="s">
        <v>3537</v>
      </c>
      <c r="E158" s="13" t="s">
        <v>3486</v>
      </c>
      <c r="F158" s="14"/>
      <c r="G158" s="123">
        <v>45145</v>
      </c>
      <c r="H158" s="124">
        <v>45163</v>
      </c>
      <c r="I158" s="130"/>
      <c r="J158" s="21"/>
      <c r="K158" s="134"/>
      <c r="L158" s="24"/>
      <c r="M158" s="372">
        <v>45163</v>
      </c>
      <c r="N158" s="147">
        <f t="shared" si="95"/>
        <v>15</v>
      </c>
      <c r="O158" s="23" t="s">
        <v>0</v>
      </c>
      <c r="P158" s="23"/>
      <c r="Q158" s="23"/>
      <c r="R158" s="23"/>
      <c r="S158" s="23"/>
      <c r="T158" s="24"/>
      <c r="U158" s="25"/>
      <c r="V158" s="28">
        <v>0.25</v>
      </c>
      <c r="W158" s="299">
        <v>0.25</v>
      </c>
      <c r="X158" s="296"/>
      <c r="Y158" s="149">
        <f t="shared" si="81"/>
        <v>0.5</v>
      </c>
      <c r="Z158" s="148">
        <f t="shared" si="96"/>
        <v>7.5</v>
      </c>
      <c r="AA158" s="306"/>
      <c r="AB158" s="377">
        <f t="shared" si="105"/>
        <v>-30</v>
      </c>
      <c r="AC158" s="348"/>
      <c r="AD158" s="210" t="str">
        <f t="shared" si="82"/>
        <v/>
      </c>
      <c r="AE158" s="345">
        <f t="shared" si="97"/>
        <v>-22.5</v>
      </c>
      <c r="AF158" s="318"/>
      <c r="AG158" s="317"/>
      <c r="AH158" s="315"/>
      <c r="AI158" s="150">
        <f t="shared" si="98"/>
        <v>0</v>
      </c>
      <c r="AJ158" s="151">
        <f t="shared" si="83"/>
        <v>7.5</v>
      </c>
      <c r="AK158" s="152">
        <f t="shared" si="99"/>
        <v>7.5</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f t="shared" si="84"/>
        <v>15</v>
      </c>
      <c r="AX158" s="154" t="str">
        <f t="shared" si="85"/>
        <v/>
      </c>
      <c r="AY158" s="178">
        <f t="shared" si="86"/>
        <v>15</v>
      </c>
      <c r="AZ158" s="169" t="str">
        <f t="shared" si="87"/>
        <v/>
      </c>
      <c r="BA158" s="159">
        <f t="shared" si="88"/>
        <v>0.25</v>
      </c>
      <c r="BB158" s="160" t="str">
        <f t="shared" si="89"/>
        <v/>
      </c>
      <c r="BC158" s="171">
        <f t="shared" si="112"/>
        <v>0.25</v>
      </c>
      <c r="BD158" s="160" t="str">
        <f t="shared" si="90"/>
        <v/>
      </c>
      <c r="BE158" s="186">
        <f t="shared" si="91"/>
        <v>0.25</v>
      </c>
      <c r="BF158" s="160" t="str">
        <f t="shared" si="92"/>
        <v/>
      </c>
      <c r="BG158" s="171">
        <f t="shared" si="93"/>
        <v>0.25</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56.25" x14ac:dyDescent="0.3">
      <c r="A159" s="205"/>
      <c r="B159" s="206"/>
      <c r="C159" s="198">
        <v>148</v>
      </c>
      <c r="D159" s="622" t="s">
        <v>3532</v>
      </c>
      <c r="E159" s="13" t="s">
        <v>3546</v>
      </c>
      <c r="F159" s="14"/>
      <c r="G159" s="123">
        <v>45145</v>
      </c>
      <c r="H159" s="124"/>
      <c r="I159" s="130"/>
      <c r="J159" s="21"/>
      <c r="K159" s="134"/>
      <c r="L159" s="24"/>
      <c r="M159" s="372">
        <v>45148</v>
      </c>
      <c r="N159" s="147">
        <f t="shared" si="95"/>
        <v>4</v>
      </c>
      <c r="O159" s="23"/>
      <c r="P159" s="23"/>
      <c r="Q159" s="23"/>
      <c r="R159" s="23" t="s">
        <v>0</v>
      </c>
      <c r="S159" s="23"/>
      <c r="T159" s="24"/>
      <c r="U159" s="25"/>
      <c r="V159" s="28">
        <v>0.25</v>
      </c>
      <c r="W159" s="299"/>
      <c r="X159" s="296"/>
      <c r="Y159" s="149">
        <f t="shared" si="81"/>
        <v>0.25</v>
      </c>
      <c r="Z159" s="148">
        <f t="shared" si="96"/>
        <v>2.5</v>
      </c>
      <c r="AA159" s="306"/>
      <c r="AB159" s="377">
        <f t="shared" si="105"/>
        <v>-30</v>
      </c>
      <c r="AC159" s="348"/>
      <c r="AD159" s="210" t="str">
        <f t="shared" si="82"/>
        <v/>
      </c>
      <c r="AE159" s="345">
        <f t="shared" si="97"/>
        <v>-27.5</v>
      </c>
      <c r="AF159" s="318"/>
      <c r="AG159" s="317"/>
      <c r="AH159" s="315"/>
      <c r="AI159" s="150">
        <f t="shared" si="98"/>
        <v>0</v>
      </c>
      <c r="AJ159" s="151">
        <f t="shared" si="83"/>
        <v>2.5</v>
      </c>
      <c r="AK159" s="152">
        <f t="shared" si="99"/>
        <v>2.5</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f t="shared" si="84"/>
        <v>4</v>
      </c>
      <c r="AX159" s="154" t="str">
        <f t="shared" si="85"/>
        <v/>
      </c>
      <c r="AY159" s="178">
        <f t="shared" si="86"/>
        <v>4</v>
      </c>
      <c r="AZ159" s="169" t="str">
        <f t="shared" si="87"/>
        <v/>
      </c>
      <c r="BA159" s="159">
        <f t="shared" si="88"/>
        <v>0.25</v>
      </c>
      <c r="BB159" s="160" t="str">
        <f t="shared" si="89"/>
        <v/>
      </c>
      <c r="BC159" s="171">
        <f t="shared" si="112"/>
        <v>0.25</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21.75" customHeight="1" x14ac:dyDescent="0.3">
      <c r="A160" s="205"/>
      <c r="B160" s="206"/>
      <c r="C160" s="197">
        <v>149</v>
      </c>
      <c r="D160" s="622" t="s">
        <v>3533</v>
      </c>
      <c r="E160" s="16" t="s">
        <v>3546</v>
      </c>
      <c r="F160" s="14"/>
      <c r="G160" s="123">
        <v>45145</v>
      </c>
      <c r="H160" s="126"/>
      <c r="I160" s="132"/>
      <c r="J160" s="69"/>
      <c r="K160" s="136"/>
      <c r="L160" s="26"/>
      <c r="M160" s="372">
        <v>45148</v>
      </c>
      <c r="N160" s="147">
        <f t="shared" si="95"/>
        <v>4</v>
      </c>
      <c r="O160" s="23"/>
      <c r="P160" s="23"/>
      <c r="Q160" s="23"/>
      <c r="R160" s="23" t="s">
        <v>0</v>
      </c>
      <c r="S160" s="23"/>
      <c r="T160" s="26"/>
      <c r="U160" s="27"/>
      <c r="V160" s="28">
        <v>0.25</v>
      </c>
      <c r="W160" s="300"/>
      <c r="X160" s="299"/>
      <c r="Y160" s="149">
        <f t="shared" si="81"/>
        <v>0.25</v>
      </c>
      <c r="Z160" s="148">
        <f t="shared" si="96"/>
        <v>2.5</v>
      </c>
      <c r="AA160" s="307"/>
      <c r="AB160" s="377">
        <f t="shared" si="105"/>
        <v>-30</v>
      </c>
      <c r="AC160" s="348"/>
      <c r="AD160" s="210" t="str">
        <f t="shared" si="82"/>
        <v/>
      </c>
      <c r="AE160" s="345">
        <f t="shared" si="97"/>
        <v>-27.5</v>
      </c>
      <c r="AF160" s="319"/>
      <c r="AG160" s="320"/>
      <c r="AH160" s="318"/>
      <c r="AI160" s="150">
        <f t="shared" si="98"/>
        <v>0</v>
      </c>
      <c r="AJ160" s="151">
        <f t="shared" si="83"/>
        <v>2.5</v>
      </c>
      <c r="AK160" s="152">
        <f t="shared" si="99"/>
        <v>2.5</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f t="shared" si="84"/>
        <v>4</v>
      </c>
      <c r="AX160" s="154" t="str">
        <f t="shared" si="85"/>
        <v/>
      </c>
      <c r="AY160" s="178">
        <f t="shared" si="86"/>
        <v>4</v>
      </c>
      <c r="AZ160" s="169" t="str">
        <f t="shared" si="87"/>
        <v/>
      </c>
      <c r="BA160" s="159">
        <f t="shared" si="88"/>
        <v>0.25</v>
      </c>
      <c r="BB160" s="160" t="str">
        <f t="shared" si="89"/>
        <v/>
      </c>
      <c r="BC160" s="171">
        <f t="shared" si="112"/>
        <v>0.25</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21.75" customHeight="1" x14ac:dyDescent="0.3">
      <c r="A161" s="205"/>
      <c r="B161" s="206"/>
      <c r="C161" s="197">
        <v>150</v>
      </c>
      <c r="D161" s="616" t="s">
        <v>3534</v>
      </c>
      <c r="E161" s="20" t="s">
        <v>3546</v>
      </c>
      <c r="F161" s="14"/>
      <c r="G161" s="123">
        <v>45145</v>
      </c>
      <c r="H161" s="128"/>
      <c r="I161" s="130"/>
      <c r="J161" s="21"/>
      <c r="K161" s="134"/>
      <c r="L161" s="24"/>
      <c r="M161" s="372">
        <v>45148</v>
      </c>
      <c r="N161" s="147">
        <f t="shared" si="95"/>
        <v>4</v>
      </c>
      <c r="O161" s="23"/>
      <c r="P161" s="23"/>
      <c r="Q161" s="23"/>
      <c r="R161" s="23" t="s">
        <v>0</v>
      </c>
      <c r="S161" s="23"/>
      <c r="T161" s="23"/>
      <c r="U161" s="24"/>
      <c r="V161" s="28">
        <v>0.25</v>
      </c>
      <c r="W161" s="299"/>
      <c r="X161" s="299"/>
      <c r="Y161" s="149">
        <f t="shared" si="81"/>
        <v>0.25</v>
      </c>
      <c r="Z161" s="148">
        <f t="shared" si="96"/>
        <v>2.5</v>
      </c>
      <c r="AA161" s="306"/>
      <c r="AB161" s="377">
        <f t="shared" si="105"/>
        <v>-30</v>
      </c>
      <c r="AC161" s="348"/>
      <c r="AD161" s="210" t="str">
        <f t="shared" si="82"/>
        <v/>
      </c>
      <c r="AE161" s="345">
        <f t="shared" si="97"/>
        <v>-27.5</v>
      </c>
      <c r="AF161" s="318"/>
      <c r="AG161" s="321"/>
      <c r="AH161" s="318"/>
      <c r="AI161" s="150">
        <f t="shared" si="98"/>
        <v>0</v>
      </c>
      <c r="AJ161" s="151">
        <f t="shared" si="83"/>
        <v>2.5</v>
      </c>
      <c r="AK161" s="152">
        <f t="shared" si="99"/>
        <v>2.5</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f t="shared" si="84"/>
        <v>4</v>
      </c>
      <c r="AX161" s="154" t="str">
        <f t="shared" si="85"/>
        <v/>
      </c>
      <c r="AY161" s="178">
        <f t="shared" si="86"/>
        <v>4</v>
      </c>
      <c r="AZ161" s="169" t="str">
        <f t="shared" si="87"/>
        <v/>
      </c>
      <c r="BA161" s="159">
        <f t="shared" si="88"/>
        <v>0.25</v>
      </c>
      <c r="BB161" s="160" t="str">
        <f t="shared" si="89"/>
        <v/>
      </c>
      <c r="BC161" s="171">
        <f t="shared" si="112"/>
        <v>0.25</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20.25" customHeight="1" x14ac:dyDescent="0.3">
      <c r="A162" s="203"/>
      <c r="B162" s="204"/>
      <c r="C162" s="197">
        <v>151</v>
      </c>
      <c r="D162" s="622" t="s">
        <v>3535</v>
      </c>
      <c r="E162" s="31" t="s">
        <v>3546</v>
      </c>
      <c r="F162" s="30"/>
      <c r="G162" s="123">
        <v>45145</v>
      </c>
      <c r="H162" s="125"/>
      <c r="I162" s="129"/>
      <c r="J162" s="67"/>
      <c r="K162" s="133"/>
      <c r="L162" s="108"/>
      <c r="M162" s="372">
        <v>45148</v>
      </c>
      <c r="N162" s="147">
        <f t="shared" si="95"/>
        <v>4</v>
      </c>
      <c r="O162" s="295"/>
      <c r="P162" s="125"/>
      <c r="Q162" s="125"/>
      <c r="R162" s="125" t="s">
        <v>0</v>
      </c>
      <c r="S162" s="125"/>
      <c r="T162" s="125"/>
      <c r="U162" s="122"/>
      <c r="V162" s="28">
        <v>0.25</v>
      </c>
      <c r="W162" s="296"/>
      <c r="X162" s="296"/>
      <c r="Y162" s="149">
        <f t="shared" si="81"/>
        <v>0.25</v>
      </c>
      <c r="Z162" s="148">
        <f t="shared" si="96"/>
        <v>2.5</v>
      </c>
      <c r="AA162" s="305"/>
      <c r="AB162" s="377">
        <f t="shared" si="105"/>
        <v>-30</v>
      </c>
      <c r="AC162" s="347"/>
      <c r="AD162" s="210" t="str">
        <f t="shared" si="82"/>
        <v/>
      </c>
      <c r="AE162" s="345">
        <f t="shared" si="97"/>
        <v>-27.5</v>
      </c>
      <c r="AF162" s="310"/>
      <c r="AG162" s="311"/>
      <c r="AH162" s="310"/>
      <c r="AI162" s="150">
        <f t="shared" si="98"/>
        <v>0</v>
      </c>
      <c r="AJ162" s="151">
        <f t="shared" si="83"/>
        <v>2.5</v>
      </c>
      <c r="AK162" s="152">
        <f t="shared" si="99"/>
        <v>2.5</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f t="shared" si="84"/>
        <v>4</v>
      </c>
      <c r="AX162" s="154" t="str">
        <f t="shared" si="85"/>
        <v/>
      </c>
      <c r="AY162" s="178">
        <f t="shared" si="86"/>
        <v>4</v>
      </c>
      <c r="AZ162" s="169" t="str">
        <f t="shared" si="87"/>
        <v/>
      </c>
      <c r="BA162" s="159">
        <f t="shared" si="88"/>
        <v>0.25</v>
      </c>
      <c r="BB162" s="160" t="str">
        <f t="shared" si="89"/>
        <v/>
      </c>
      <c r="BC162" s="171">
        <f t="shared" si="112"/>
        <v>0.25</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20.25" customHeight="1" x14ac:dyDescent="0.3">
      <c r="A163" s="203"/>
      <c r="B163" s="204"/>
      <c r="C163" s="197">
        <v>152</v>
      </c>
      <c r="D163" s="622" t="s">
        <v>3536</v>
      </c>
      <c r="E163" s="29" t="s">
        <v>3546</v>
      </c>
      <c r="F163" s="30"/>
      <c r="G163" s="123">
        <v>45145</v>
      </c>
      <c r="H163" s="122"/>
      <c r="I163" s="129"/>
      <c r="J163" s="67"/>
      <c r="K163" s="133"/>
      <c r="L163" s="108"/>
      <c r="M163" s="372">
        <v>45148</v>
      </c>
      <c r="N163" s="147">
        <f t="shared" si="95"/>
        <v>4</v>
      </c>
      <c r="O163" s="125"/>
      <c r="P163" s="125"/>
      <c r="Q163" s="125"/>
      <c r="R163" s="125" t="s">
        <v>0</v>
      </c>
      <c r="S163" s="125"/>
      <c r="T163" s="122"/>
      <c r="U163" s="298"/>
      <c r="V163" s="28">
        <v>0.25</v>
      </c>
      <c r="W163" s="296"/>
      <c r="X163" s="296"/>
      <c r="Y163" s="149">
        <f t="shared" si="81"/>
        <v>0.25</v>
      </c>
      <c r="Z163" s="148">
        <f t="shared" si="96"/>
        <v>2.5</v>
      </c>
      <c r="AA163" s="305"/>
      <c r="AB163" s="377">
        <f t="shared" si="105"/>
        <v>-30</v>
      </c>
      <c r="AC163" s="347"/>
      <c r="AD163" s="210" t="str">
        <f t="shared" si="82"/>
        <v/>
      </c>
      <c r="AE163" s="345">
        <f t="shared" si="97"/>
        <v>-27.5</v>
      </c>
      <c r="AF163" s="310"/>
      <c r="AG163" s="312"/>
      <c r="AH163" s="313"/>
      <c r="AI163" s="150">
        <f t="shared" si="98"/>
        <v>0</v>
      </c>
      <c r="AJ163" s="151">
        <f t="shared" si="83"/>
        <v>2.5</v>
      </c>
      <c r="AK163" s="152">
        <f t="shared" si="99"/>
        <v>2.5</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f t="shared" si="84"/>
        <v>4</v>
      </c>
      <c r="AX163" s="154" t="str">
        <f t="shared" si="85"/>
        <v/>
      </c>
      <c r="AY163" s="178">
        <f t="shared" si="86"/>
        <v>4</v>
      </c>
      <c r="AZ163" s="169" t="str">
        <f t="shared" si="87"/>
        <v/>
      </c>
      <c r="BA163" s="159">
        <f t="shared" si="88"/>
        <v>0.25</v>
      </c>
      <c r="BB163" s="160" t="str">
        <f t="shared" si="89"/>
        <v/>
      </c>
      <c r="BC163" s="171">
        <f t="shared" si="112"/>
        <v>0.25</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8.75" x14ac:dyDescent="0.3">
      <c r="A164" s="203"/>
      <c r="B164" s="204"/>
      <c r="C164" s="197">
        <v>153</v>
      </c>
      <c r="D164" s="622" t="s">
        <v>3537</v>
      </c>
      <c r="E164" s="29" t="s">
        <v>3546</v>
      </c>
      <c r="F164" s="30"/>
      <c r="G164" s="123">
        <v>45145</v>
      </c>
      <c r="H164" s="124"/>
      <c r="I164" s="130"/>
      <c r="J164" s="21"/>
      <c r="K164" s="134"/>
      <c r="L164" s="24"/>
      <c r="M164" s="372">
        <v>45148</v>
      </c>
      <c r="N164" s="147">
        <f t="shared" si="95"/>
        <v>4</v>
      </c>
      <c r="O164" s="125" t="s">
        <v>0</v>
      </c>
      <c r="P164" s="125"/>
      <c r="Q164" s="125"/>
      <c r="R164" s="125"/>
      <c r="S164" s="125"/>
      <c r="T164" s="122"/>
      <c r="U164" s="298"/>
      <c r="V164" s="28">
        <v>0.25</v>
      </c>
      <c r="W164" s="296">
        <v>0.25</v>
      </c>
      <c r="X164" s="296"/>
      <c r="Y164" s="149">
        <f t="shared" si="81"/>
        <v>0.5</v>
      </c>
      <c r="Z164" s="148">
        <f t="shared" si="96"/>
        <v>7.5</v>
      </c>
      <c r="AA164" s="305"/>
      <c r="AB164" s="377">
        <f t="shared" si="105"/>
        <v>-30</v>
      </c>
      <c r="AC164" s="347"/>
      <c r="AD164" s="210" t="str">
        <f t="shared" si="82"/>
        <v/>
      </c>
      <c r="AE164" s="345">
        <f t="shared" si="97"/>
        <v>-22.5</v>
      </c>
      <c r="AF164" s="310"/>
      <c r="AG164" s="312"/>
      <c r="AH164" s="313"/>
      <c r="AI164" s="150">
        <f t="shared" si="98"/>
        <v>0</v>
      </c>
      <c r="AJ164" s="151">
        <f t="shared" si="83"/>
        <v>7.5</v>
      </c>
      <c r="AK164" s="152">
        <f t="shared" si="99"/>
        <v>7.5</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f t="shared" si="84"/>
        <v>4</v>
      </c>
      <c r="AX164" s="154" t="str">
        <f t="shared" si="85"/>
        <v/>
      </c>
      <c r="AY164" s="178">
        <f t="shared" si="86"/>
        <v>4</v>
      </c>
      <c r="AZ164" s="169" t="str">
        <f t="shared" si="87"/>
        <v/>
      </c>
      <c r="BA164" s="159">
        <f t="shared" si="88"/>
        <v>0.25</v>
      </c>
      <c r="BB164" s="160" t="str">
        <f t="shared" si="89"/>
        <v/>
      </c>
      <c r="BC164" s="171">
        <f t="shared" si="112"/>
        <v>0.25</v>
      </c>
      <c r="BD164" s="160" t="str">
        <f t="shared" si="90"/>
        <v/>
      </c>
      <c r="BE164" s="186">
        <f t="shared" si="91"/>
        <v>0.25</v>
      </c>
      <c r="BF164" s="160" t="str">
        <f t="shared" si="92"/>
        <v/>
      </c>
      <c r="BG164" s="171">
        <f t="shared" si="93"/>
        <v>0.25</v>
      </c>
      <c r="BH164" s="161" t="str">
        <f t="shared" si="94"/>
        <v/>
      </c>
      <c r="BI164" s="609"/>
      <c r="BJ164" s="52" t="s">
        <v>3030</v>
      </c>
      <c r="BQ164" s="52" t="s">
        <v>1513</v>
      </c>
      <c r="BV164" s="52" t="s">
        <v>1514</v>
      </c>
      <c r="BW164" s="52"/>
      <c r="BX164" s="52" t="s">
        <v>1399</v>
      </c>
      <c r="BY164" s="52" t="s">
        <v>1515</v>
      </c>
      <c r="CA164" s="52" t="s">
        <v>1516</v>
      </c>
      <c r="CC164" s="52" t="s">
        <v>1517</v>
      </c>
    </row>
    <row r="165" spans="1:140" ht="56.25" x14ac:dyDescent="0.3">
      <c r="A165" s="203"/>
      <c r="B165" s="204"/>
      <c r="C165" s="197">
        <v>154</v>
      </c>
      <c r="D165" s="623" t="s">
        <v>3532</v>
      </c>
      <c r="E165" s="29" t="s">
        <v>3505</v>
      </c>
      <c r="F165" s="30"/>
      <c r="G165" s="123">
        <v>45145</v>
      </c>
      <c r="H165" s="124">
        <v>45163</v>
      </c>
      <c r="I165" s="130"/>
      <c r="J165" s="21"/>
      <c r="K165" s="134"/>
      <c r="L165" s="24"/>
      <c r="M165" s="124">
        <v>45163</v>
      </c>
      <c r="N165" s="147">
        <f t="shared" si="95"/>
        <v>15</v>
      </c>
      <c r="O165" s="125"/>
      <c r="P165" s="125"/>
      <c r="Q165" s="125"/>
      <c r="R165" s="125" t="s">
        <v>0</v>
      </c>
      <c r="S165" s="125"/>
      <c r="T165" s="122"/>
      <c r="U165" s="298"/>
      <c r="V165" s="28">
        <v>0.25</v>
      </c>
      <c r="W165" s="296"/>
      <c r="X165" s="296"/>
      <c r="Y165" s="149">
        <f t="shared" si="81"/>
        <v>0.25</v>
      </c>
      <c r="Z165" s="148">
        <f t="shared" si="96"/>
        <v>2.5</v>
      </c>
      <c r="AA165" s="305"/>
      <c r="AB165" s="377">
        <f t="shared" si="105"/>
        <v>-30</v>
      </c>
      <c r="AC165" s="347"/>
      <c r="AD165" s="210" t="str">
        <f t="shared" si="82"/>
        <v/>
      </c>
      <c r="AE165" s="345">
        <f t="shared" si="97"/>
        <v>-27.5</v>
      </c>
      <c r="AF165" s="310"/>
      <c r="AG165" s="312"/>
      <c r="AH165" s="313"/>
      <c r="AI165" s="150">
        <f t="shared" si="98"/>
        <v>0</v>
      </c>
      <c r="AJ165" s="151">
        <f t="shared" si="83"/>
        <v>2.5</v>
      </c>
      <c r="AK165" s="152">
        <f t="shared" si="99"/>
        <v>2.5</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f t="shared" si="84"/>
        <v>15</v>
      </c>
      <c r="AX165" s="154" t="str">
        <f t="shared" si="85"/>
        <v/>
      </c>
      <c r="AY165" s="178">
        <f t="shared" si="86"/>
        <v>15</v>
      </c>
      <c r="AZ165" s="169" t="str">
        <f t="shared" si="87"/>
        <v/>
      </c>
      <c r="BA165" s="159">
        <f t="shared" si="88"/>
        <v>0.25</v>
      </c>
      <c r="BB165" s="160" t="str">
        <f t="shared" si="89"/>
        <v/>
      </c>
      <c r="BC165" s="171">
        <f t="shared" si="112"/>
        <v>0.25</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9.5" customHeight="1" x14ac:dyDescent="0.3">
      <c r="A166" s="205"/>
      <c r="B166" s="206"/>
      <c r="C166" s="198">
        <v>155</v>
      </c>
      <c r="D166" s="623" t="s">
        <v>3533</v>
      </c>
      <c r="E166" s="13" t="s">
        <v>3505</v>
      </c>
      <c r="F166" s="14"/>
      <c r="G166" s="123">
        <v>45145</v>
      </c>
      <c r="H166" s="124">
        <v>45163</v>
      </c>
      <c r="I166" s="130"/>
      <c r="J166" s="21"/>
      <c r="K166" s="134"/>
      <c r="L166" s="24"/>
      <c r="M166" s="124">
        <v>45163</v>
      </c>
      <c r="N166" s="147">
        <f t="shared" si="95"/>
        <v>15</v>
      </c>
      <c r="O166" s="23"/>
      <c r="P166" s="23"/>
      <c r="Q166" s="23"/>
      <c r="R166" s="23" t="s">
        <v>0</v>
      </c>
      <c r="S166" s="23"/>
      <c r="T166" s="24"/>
      <c r="U166" s="25"/>
      <c r="V166" s="28">
        <v>0.25</v>
      </c>
      <c r="W166" s="296"/>
      <c r="X166" s="296"/>
      <c r="Y166" s="149">
        <f t="shared" si="81"/>
        <v>0.25</v>
      </c>
      <c r="Z166" s="148">
        <f t="shared" si="96"/>
        <v>2.5</v>
      </c>
      <c r="AA166" s="306"/>
      <c r="AB166" s="377">
        <f t="shared" si="105"/>
        <v>-30</v>
      </c>
      <c r="AC166" s="348"/>
      <c r="AD166" s="210" t="str">
        <f t="shared" si="82"/>
        <v/>
      </c>
      <c r="AE166" s="345">
        <f t="shared" si="97"/>
        <v>-27.5</v>
      </c>
      <c r="AF166" s="318"/>
      <c r="AG166" s="317"/>
      <c r="AH166" s="315"/>
      <c r="AI166" s="150">
        <f t="shared" si="98"/>
        <v>0</v>
      </c>
      <c r="AJ166" s="151">
        <f t="shared" si="83"/>
        <v>2.5</v>
      </c>
      <c r="AK166" s="152">
        <f t="shared" si="99"/>
        <v>2.5</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f t="shared" si="84"/>
        <v>15</v>
      </c>
      <c r="AX166" s="154" t="str">
        <f t="shared" si="85"/>
        <v/>
      </c>
      <c r="AY166" s="178">
        <f t="shared" si="86"/>
        <v>15</v>
      </c>
      <c r="AZ166" s="169" t="str">
        <f t="shared" si="87"/>
        <v/>
      </c>
      <c r="BA166" s="159">
        <f t="shared" si="88"/>
        <v>0.25</v>
      </c>
      <c r="BB166" s="160" t="str">
        <f t="shared" si="89"/>
        <v/>
      </c>
      <c r="BC166" s="171">
        <f t="shared" si="112"/>
        <v>0.25</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21.75" customHeight="1" x14ac:dyDescent="0.3">
      <c r="A167" s="205"/>
      <c r="B167" s="206"/>
      <c r="C167" s="197">
        <v>156</v>
      </c>
      <c r="D167" s="617" t="s">
        <v>3534</v>
      </c>
      <c r="E167" s="13" t="s">
        <v>3505</v>
      </c>
      <c r="F167" s="14"/>
      <c r="G167" s="123">
        <v>45145</v>
      </c>
      <c r="H167" s="124">
        <v>45163</v>
      </c>
      <c r="I167" s="130"/>
      <c r="J167" s="21"/>
      <c r="K167" s="134"/>
      <c r="L167" s="24"/>
      <c r="M167" s="124">
        <v>45163</v>
      </c>
      <c r="N167" s="147">
        <f t="shared" si="95"/>
        <v>15</v>
      </c>
      <c r="O167" s="23"/>
      <c r="P167" s="23"/>
      <c r="Q167" s="23"/>
      <c r="R167" s="23" t="s">
        <v>0</v>
      </c>
      <c r="S167" s="23"/>
      <c r="T167" s="24"/>
      <c r="U167" s="25"/>
      <c r="V167" s="28">
        <v>0.25</v>
      </c>
      <c r="W167" s="299"/>
      <c r="X167" s="296"/>
      <c r="Y167" s="149">
        <f t="shared" si="81"/>
        <v>0.25</v>
      </c>
      <c r="Z167" s="148">
        <f t="shared" si="96"/>
        <v>2.5</v>
      </c>
      <c r="AA167" s="306"/>
      <c r="AB167" s="377">
        <f t="shared" si="105"/>
        <v>-30</v>
      </c>
      <c r="AC167" s="348"/>
      <c r="AD167" s="210" t="str">
        <f t="shared" si="82"/>
        <v/>
      </c>
      <c r="AE167" s="345">
        <f t="shared" si="97"/>
        <v>-27.5</v>
      </c>
      <c r="AF167" s="318"/>
      <c r="AG167" s="317"/>
      <c r="AH167" s="315"/>
      <c r="AI167" s="150">
        <f t="shared" si="98"/>
        <v>0</v>
      </c>
      <c r="AJ167" s="151">
        <f t="shared" si="83"/>
        <v>2.5</v>
      </c>
      <c r="AK167" s="152">
        <f t="shared" si="99"/>
        <v>2.5</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f t="shared" si="84"/>
        <v>15</v>
      </c>
      <c r="AX167" s="154" t="str">
        <f t="shared" si="85"/>
        <v/>
      </c>
      <c r="AY167" s="178">
        <f t="shared" si="86"/>
        <v>15</v>
      </c>
      <c r="AZ167" s="169" t="str">
        <f t="shared" si="87"/>
        <v/>
      </c>
      <c r="BA167" s="159">
        <f t="shared" si="88"/>
        <v>0.25</v>
      </c>
      <c r="BB167" s="160" t="str">
        <f t="shared" si="89"/>
        <v/>
      </c>
      <c r="BC167" s="171">
        <f t="shared" si="112"/>
        <v>0.25</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21.75" customHeight="1" x14ac:dyDescent="0.3">
      <c r="A168" s="205"/>
      <c r="B168" s="206"/>
      <c r="C168" s="198">
        <v>157</v>
      </c>
      <c r="D168" s="623" t="s">
        <v>3535</v>
      </c>
      <c r="E168" s="13" t="s">
        <v>3505</v>
      </c>
      <c r="F168" s="14"/>
      <c r="G168" s="123">
        <v>45145</v>
      </c>
      <c r="H168" s="124">
        <v>45163</v>
      </c>
      <c r="I168" s="130"/>
      <c r="J168" s="21"/>
      <c r="K168" s="134"/>
      <c r="L168" s="24"/>
      <c r="M168" s="124">
        <v>45163</v>
      </c>
      <c r="N168" s="147">
        <f t="shared" si="95"/>
        <v>15</v>
      </c>
      <c r="O168" s="23"/>
      <c r="P168" s="23"/>
      <c r="Q168" s="23"/>
      <c r="R168" s="23" t="s">
        <v>0</v>
      </c>
      <c r="S168" s="23"/>
      <c r="T168" s="24"/>
      <c r="U168" s="25"/>
      <c r="V168" s="28">
        <v>0.25</v>
      </c>
      <c r="W168" s="299"/>
      <c r="X168" s="296"/>
      <c r="Y168" s="149">
        <f t="shared" si="81"/>
        <v>0.25</v>
      </c>
      <c r="Z168" s="148">
        <f t="shared" si="96"/>
        <v>2.5</v>
      </c>
      <c r="AA168" s="306"/>
      <c r="AB168" s="377">
        <f t="shared" si="105"/>
        <v>-30</v>
      </c>
      <c r="AC168" s="348"/>
      <c r="AD168" s="210" t="str">
        <f t="shared" si="82"/>
        <v/>
      </c>
      <c r="AE168" s="345">
        <f t="shared" si="97"/>
        <v>-27.5</v>
      </c>
      <c r="AF168" s="318"/>
      <c r="AG168" s="317"/>
      <c r="AH168" s="315"/>
      <c r="AI168" s="150">
        <f t="shared" si="98"/>
        <v>0</v>
      </c>
      <c r="AJ168" s="151">
        <f t="shared" si="83"/>
        <v>2.5</v>
      </c>
      <c r="AK168" s="152">
        <f t="shared" si="99"/>
        <v>2.5</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f t="shared" si="84"/>
        <v>15</v>
      </c>
      <c r="AX168" s="154" t="str">
        <f t="shared" si="85"/>
        <v/>
      </c>
      <c r="AY168" s="178">
        <f t="shared" si="86"/>
        <v>15</v>
      </c>
      <c r="AZ168" s="169" t="str">
        <f t="shared" si="87"/>
        <v/>
      </c>
      <c r="BA168" s="159">
        <f t="shared" si="88"/>
        <v>0.25</v>
      </c>
      <c r="BB168" s="160" t="str">
        <f t="shared" si="89"/>
        <v/>
      </c>
      <c r="BC168" s="171">
        <f t="shared" si="112"/>
        <v>0.25</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9.5" customHeight="1" x14ac:dyDescent="0.3">
      <c r="A169" s="205"/>
      <c r="B169" s="206"/>
      <c r="C169" s="198">
        <v>158</v>
      </c>
      <c r="D169" s="623" t="s">
        <v>3536</v>
      </c>
      <c r="E169" s="15" t="s">
        <v>3505</v>
      </c>
      <c r="F169" s="14"/>
      <c r="G169" s="123">
        <v>45145</v>
      </c>
      <c r="H169" s="124">
        <v>45163</v>
      </c>
      <c r="I169" s="130"/>
      <c r="J169" s="21"/>
      <c r="K169" s="134"/>
      <c r="L169" s="24"/>
      <c r="M169" s="124">
        <v>45163</v>
      </c>
      <c r="N169" s="147">
        <f t="shared" si="95"/>
        <v>15</v>
      </c>
      <c r="O169" s="23"/>
      <c r="P169" s="23"/>
      <c r="Q169" s="23"/>
      <c r="R169" s="23" t="s">
        <v>0</v>
      </c>
      <c r="S169" s="23"/>
      <c r="T169" s="24"/>
      <c r="U169" s="25"/>
      <c r="V169" s="28">
        <v>0.25</v>
      </c>
      <c r="W169" s="299"/>
      <c r="X169" s="296"/>
      <c r="Y169" s="149">
        <f t="shared" si="81"/>
        <v>0.25</v>
      </c>
      <c r="Z169" s="148">
        <f t="shared" si="96"/>
        <v>2.5</v>
      </c>
      <c r="AA169" s="306"/>
      <c r="AB169" s="377">
        <f t="shared" si="105"/>
        <v>-30</v>
      </c>
      <c r="AC169" s="348"/>
      <c r="AD169" s="210" t="str">
        <f t="shared" si="82"/>
        <v/>
      </c>
      <c r="AE169" s="345">
        <f t="shared" si="97"/>
        <v>-27.5</v>
      </c>
      <c r="AF169" s="318"/>
      <c r="AG169" s="317"/>
      <c r="AH169" s="315"/>
      <c r="AI169" s="150">
        <f t="shared" si="98"/>
        <v>0</v>
      </c>
      <c r="AJ169" s="151">
        <f t="shared" si="83"/>
        <v>2.5</v>
      </c>
      <c r="AK169" s="152">
        <f t="shared" si="99"/>
        <v>2.5</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f t="shared" si="84"/>
        <v>15</v>
      </c>
      <c r="AX169" s="154" t="str">
        <f t="shared" si="85"/>
        <v/>
      </c>
      <c r="AY169" s="178">
        <f t="shared" si="86"/>
        <v>15</v>
      </c>
      <c r="AZ169" s="169" t="str">
        <f t="shared" si="87"/>
        <v/>
      </c>
      <c r="BA169" s="159">
        <f t="shared" si="88"/>
        <v>0.25</v>
      </c>
      <c r="BB169" s="160" t="str">
        <f t="shared" si="89"/>
        <v/>
      </c>
      <c r="BC169" s="171">
        <f t="shared" si="112"/>
        <v>0.25</v>
      </c>
      <c r="BD169" s="160" t="str">
        <f t="shared" si="90"/>
        <v/>
      </c>
      <c r="BE169" s="186" t="str">
        <f t="shared" si="91"/>
        <v/>
      </c>
      <c r="BF169" s="160" t="str">
        <f t="shared" si="92"/>
        <v/>
      </c>
      <c r="BG169" s="171" t="str">
        <f t="shared" si="93"/>
        <v/>
      </c>
      <c r="BH169" s="161" t="str">
        <f t="shared" si="94"/>
        <v/>
      </c>
      <c r="BI169" s="609"/>
      <c r="BJ169" s="52"/>
      <c r="BQ169" s="52" t="s">
        <v>1537</v>
      </c>
      <c r="BV169" s="52" t="s">
        <v>1538</v>
      </c>
      <c r="BW169" s="52"/>
      <c r="BX169" s="52" t="s">
        <v>1539</v>
      </c>
      <c r="BY169" s="52" t="s">
        <v>1540</v>
      </c>
      <c r="CA169" s="52" t="s">
        <v>1541</v>
      </c>
      <c r="CC169" s="52" t="s">
        <v>1542</v>
      </c>
    </row>
    <row r="170" spans="1:140" ht="18.75" x14ac:dyDescent="0.3">
      <c r="A170" s="205"/>
      <c r="B170" s="206"/>
      <c r="C170" s="197">
        <v>159</v>
      </c>
      <c r="D170" s="623" t="s">
        <v>3537</v>
      </c>
      <c r="E170" s="13" t="s">
        <v>3505</v>
      </c>
      <c r="F170" s="14"/>
      <c r="G170" s="123">
        <v>45145</v>
      </c>
      <c r="H170" s="124">
        <v>45163</v>
      </c>
      <c r="I170" s="130"/>
      <c r="J170" s="21"/>
      <c r="K170" s="134"/>
      <c r="L170" s="24"/>
      <c r="M170" s="124">
        <v>45163</v>
      </c>
      <c r="N170" s="147">
        <f t="shared" si="95"/>
        <v>15</v>
      </c>
      <c r="O170" s="23"/>
      <c r="P170" s="23"/>
      <c r="Q170" s="23"/>
      <c r="R170" s="23" t="s">
        <v>0</v>
      </c>
      <c r="S170" s="23"/>
      <c r="T170" s="24"/>
      <c r="U170" s="25"/>
      <c r="V170" s="28">
        <v>0.25</v>
      </c>
      <c r="W170" s="299"/>
      <c r="X170" s="296"/>
      <c r="Y170" s="149">
        <f t="shared" si="81"/>
        <v>0.25</v>
      </c>
      <c r="Z170" s="148">
        <f t="shared" si="96"/>
        <v>2.5</v>
      </c>
      <c r="AA170" s="306"/>
      <c r="AB170" s="377">
        <f t="shared" si="105"/>
        <v>-30</v>
      </c>
      <c r="AC170" s="348"/>
      <c r="AD170" s="210" t="str">
        <f t="shared" si="82"/>
        <v/>
      </c>
      <c r="AE170" s="345">
        <f t="shared" si="97"/>
        <v>-27.5</v>
      </c>
      <c r="AF170" s="318"/>
      <c r="AG170" s="317"/>
      <c r="AH170" s="315"/>
      <c r="AI170" s="150">
        <f t="shared" si="98"/>
        <v>0</v>
      </c>
      <c r="AJ170" s="151">
        <f t="shared" si="83"/>
        <v>2.5</v>
      </c>
      <c r="AK170" s="152">
        <f t="shared" si="99"/>
        <v>2.5</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f t="shared" si="84"/>
        <v>15</v>
      </c>
      <c r="AX170" s="154" t="str">
        <f t="shared" si="85"/>
        <v/>
      </c>
      <c r="AY170" s="178">
        <f t="shared" si="86"/>
        <v>15</v>
      </c>
      <c r="AZ170" s="169" t="str">
        <f t="shared" si="87"/>
        <v/>
      </c>
      <c r="BA170" s="159">
        <f t="shared" si="88"/>
        <v>0.25</v>
      </c>
      <c r="BB170" s="160" t="str">
        <f t="shared" si="89"/>
        <v/>
      </c>
      <c r="BC170" s="171">
        <f t="shared" si="112"/>
        <v>0.25</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56.25" x14ac:dyDescent="0.3">
      <c r="A171" s="205"/>
      <c r="B171" s="206"/>
      <c r="C171" s="198">
        <v>160</v>
      </c>
      <c r="D171" s="618" t="s">
        <v>3538</v>
      </c>
      <c r="E171" s="13" t="s">
        <v>3486</v>
      </c>
      <c r="F171" s="14"/>
      <c r="G171" s="123">
        <v>45145</v>
      </c>
      <c r="H171" s="126">
        <v>45149</v>
      </c>
      <c r="I171" s="132" t="s">
        <v>0</v>
      </c>
      <c r="J171" s="69"/>
      <c r="K171" s="136"/>
      <c r="L171" s="26"/>
      <c r="M171" s="372">
        <v>45149</v>
      </c>
      <c r="N171" s="147">
        <f t="shared" si="95"/>
        <v>5</v>
      </c>
      <c r="O171" s="23" t="s">
        <v>0</v>
      </c>
      <c r="P171" s="23"/>
      <c r="Q171" s="23"/>
      <c r="R171" s="23"/>
      <c r="S171" s="23"/>
      <c r="T171" s="24"/>
      <c r="U171" s="25"/>
      <c r="V171" s="28">
        <v>0.25</v>
      </c>
      <c r="W171" s="299">
        <v>0.25</v>
      </c>
      <c r="X171" s="296"/>
      <c r="Y171" s="149">
        <f t="shared" si="81"/>
        <v>0.5</v>
      </c>
      <c r="Z171" s="148">
        <f t="shared" si="96"/>
        <v>7.5</v>
      </c>
      <c r="AA171" s="306"/>
      <c r="AB171" s="377">
        <f t="shared" si="105"/>
        <v>-30</v>
      </c>
      <c r="AC171" s="348"/>
      <c r="AD171" s="210" t="str">
        <f t="shared" si="82"/>
        <v/>
      </c>
      <c r="AE171" s="345">
        <f t="shared" si="97"/>
        <v>-22.5</v>
      </c>
      <c r="AF171" s="318"/>
      <c r="AG171" s="317"/>
      <c r="AH171" s="315"/>
      <c r="AI171" s="150">
        <f t="shared" si="98"/>
        <v>0</v>
      </c>
      <c r="AJ171" s="151">
        <f t="shared" si="83"/>
        <v>7.5</v>
      </c>
      <c r="AK171" s="152">
        <f t="shared" si="99"/>
        <v>7.5</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f t="shared" si="84"/>
        <v>5</v>
      </c>
      <c r="AX171" s="154" t="str">
        <f t="shared" si="85"/>
        <v/>
      </c>
      <c r="AY171" s="178">
        <f t="shared" si="86"/>
        <v>5</v>
      </c>
      <c r="AZ171" s="169" t="str">
        <f t="shared" si="87"/>
        <v/>
      </c>
      <c r="BA171" s="159">
        <f t="shared" si="88"/>
        <v>0.25</v>
      </c>
      <c r="BB171" s="160" t="str">
        <f t="shared" si="89"/>
        <v/>
      </c>
      <c r="BC171" s="171">
        <f t="shared" si="112"/>
        <v>0.25</v>
      </c>
      <c r="BD171" s="160" t="str">
        <f t="shared" si="90"/>
        <v/>
      </c>
      <c r="BE171" s="186">
        <f t="shared" si="91"/>
        <v>0.25</v>
      </c>
      <c r="BF171" s="160" t="str">
        <f t="shared" si="92"/>
        <v/>
      </c>
      <c r="BG171" s="171">
        <f t="shared" si="93"/>
        <v>0.25</v>
      </c>
      <c r="BH171" s="161" t="str">
        <f t="shared" si="94"/>
        <v/>
      </c>
      <c r="BI171" s="609"/>
      <c r="BJ171" s="52" t="s">
        <v>3037</v>
      </c>
      <c r="BQ171" s="52" t="s">
        <v>1364</v>
      </c>
      <c r="BV171" s="52" t="s">
        <v>1549</v>
      </c>
      <c r="BW171" s="52"/>
      <c r="BX171" s="52" t="s">
        <v>1550</v>
      </c>
      <c r="BY171" s="52" t="s">
        <v>1551</v>
      </c>
      <c r="CA171" s="52" t="s">
        <v>1552</v>
      </c>
      <c r="CC171" s="52" t="s">
        <v>1553</v>
      </c>
    </row>
    <row r="172" spans="1:140" ht="37.5" x14ac:dyDescent="0.3">
      <c r="A172" s="205"/>
      <c r="B172" s="206"/>
      <c r="C172" s="197">
        <v>161</v>
      </c>
      <c r="D172" s="618" t="s">
        <v>3539</v>
      </c>
      <c r="E172" s="13" t="s">
        <v>3486</v>
      </c>
      <c r="F172" s="14"/>
      <c r="G172" s="123">
        <v>45145</v>
      </c>
      <c r="H172" s="124">
        <v>45149</v>
      </c>
      <c r="I172" s="130" t="s">
        <v>0</v>
      </c>
      <c r="J172" s="21"/>
      <c r="K172" s="134"/>
      <c r="L172" s="24"/>
      <c r="M172" s="372">
        <v>45149</v>
      </c>
      <c r="N172" s="147">
        <f t="shared" si="95"/>
        <v>5</v>
      </c>
      <c r="O172" s="23" t="s">
        <v>0</v>
      </c>
      <c r="P172" s="23"/>
      <c r="Q172" s="23"/>
      <c r="R172" s="23"/>
      <c r="S172" s="23"/>
      <c r="T172" s="24"/>
      <c r="U172" s="25"/>
      <c r="V172" s="28">
        <v>0.25</v>
      </c>
      <c r="W172" s="299">
        <v>0.25</v>
      </c>
      <c r="X172" s="296"/>
      <c r="Y172" s="149">
        <f t="shared" si="81"/>
        <v>0.5</v>
      </c>
      <c r="Z172" s="148">
        <f t="shared" si="96"/>
        <v>7.5</v>
      </c>
      <c r="AA172" s="306"/>
      <c r="AB172" s="377">
        <f t="shared" si="105"/>
        <v>-30</v>
      </c>
      <c r="AC172" s="348"/>
      <c r="AD172" s="210" t="str">
        <f t="shared" si="82"/>
        <v/>
      </c>
      <c r="AE172" s="345">
        <f t="shared" si="97"/>
        <v>-22.5</v>
      </c>
      <c r="AF172" s="318"/>
      <c r="AG172" s="317"/>
      <c r="AH172" s="315"/>
      <c r="AI172" s="150">
        <f t="shared" si="98"/>
        <v>0</v>
      </c>
      <c r="AJ172" s="151">
        <f t="shared" si="83"/>
        <v>7.5</v>
      </c>
      <c r="AK172" s="152">
        <f t="shared" si="99"/>
        <v>7.5</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f t="shared" si="84"/>
        <v>5</v>
      </c>
      <c r="AX172" s="154" t="str">
        <f t="shared" si="85"/>
        <v/>
      </c>
      <c r="AY172" s="178">
        <f t="shared" si="86"/>
        <v>5</v>
      </c>
      <c r="AZ172" s="169" t="str">
        <f t="shared" si="87"/>
        <v/>
      </c>
      <c r="BA172" s="159">
        <f t="shared" si="88"/>
        <v>0.25</v>
      </c>
      <c r="BB172" s="160" t="str">
        <f t="shared" si="89"/>
        <v/>
      </c>
      <c r="BC172" s="171">
        <f t="shared" si="112"/>
        <v>0.25</v>
      </c>
      <c r="BD172" s="160" t="str">
        <f t="shared" si="90"/>
        <v/>
      </c>
      <c r="BE172" s="186">
        <f t="shared" si="91"/>
        <v>0.25</v>
      </c>
      <c r="BF172" s="160" t="str">
        <f t="shared" si="92"/>
        <v/>
      </c>
      <c r="BG172" s="171">
        <f t="shared" si="93"/>
        <v>0.25</v>
      </c>
      <c r="BH172" s="161" t="str">
        <f t="shared" si="94"/>
        <v/>
      </c>
      <c r="BI172" s="609"/>
      <c r="BJ172" s="52" t="s">
        <v>3038</v>
      </c>
      <c r="BQ172" s="52" t="s">
        <v>1554</v>
      </c>
      <c r="BV172" s="52" t="s">
        <v>1555</v>
      </c>
      <c r="BW172" s="52"/>
      <c r="BX172" s="52" t="s">
        <v>1556</v>
      </c>
      <c r="BY172" s="52" t="s">
        <v>1557</v>
      </c>
      <c r="CA172" s="52" t="s">
        <v>1558</v>
      </c>
      <c r="CC172" s="52" t="s">
        <v>1559</v>
      </c>
    </row>
    <row r="173" spans="1:140" ht="117.75" customHeight="1" x14ac:dyDescent="0.3">
      <c r="A173" s="205"/>
      <c r="B173" s="206"/>
      <c r="C173" s="198">
        <v>162</v>
      </c>
      <c r="D173" s="615" t="s">
        <v>3540</v>
      </c>
      <c r="E173" s="15" t="s">
        <v>3486</v>
      </c>
      <c r="F173" s="14"/>
      <c r="G173" s="123">
        <v>45147</v>
      </c>
      <c r="H173" s="124">
        <v>45163</v>
      </c>
      <c r="I173" s="130"/>
      <c r="J173" s="21"/>
      <c r="K173" s="134"/>
      <c r="L173" s="24"/>
      <c r="M173" s="372">
        <v>45163</v>
      </c>
      <c r="N173" s="147">
        <f t="shared" si="95"/>
        <v>13</v>
      </c>
      <c r="O173" s="23"/>
      <c r="P173" s="23"/>
      <c r="Q173" s="23"/>
      <c r="R173" s="23" t="s">
        <v>0</v>
      </c>
      <c r="S173" s="23"/>
      <c r="T173" s="24"/>
      <c r="U173" s="25"/>
      <c r="V173" s="28">
        <v>0.25</v>
      </c>
      <c r="W173" s="299"/>
      <c r="X173" s="296"/>
      <c r="Y173" s="149">
        <f t="shared" si="81"/>
        <v>0.25</v>
      </c>
      <c r="Z173" s="148">
        <f t="shared" si="96"/>
        <v>2.5</v>
      </c>
      <c r="AA173" s="306"/>
      <c r="AB173" s="377">
        <f t="shared" si="105"/>
        <v>-30</v>
      </c>
      <c r="AC173" s="348"/>
      <c r="AD173" s="210" t="str">
        <f t="shared" si="82"/>
        <v/>
      </c>
      <c r="AE173" s="345">
        <f t="shared" si="97"/>
        <v>-27.5</v>
      </c>
      <c r="AF173" s="318"/>
      <c r="AG173" s="317"/>
      <c r="AH173" s="315"/>
      <c r="AI173" s="150">
        <f t="shared" si="98"/>
        <v>0</v>
      </c>
      <c r="AJ173" s="151">
        <f t="shared" si="83"/>
        <v>2.5</v>
      </c>
      <c r="AK173" s="152">
        <f t="shared" si="99"/>
        <v>2.5</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f t="shared" si="84"/>
        <v>13</v>
      </c>
      <c r="AX173" s="154" t="str">
        <f t="shared" si="85"/>
        <v/>
      </c>
      <c r="AY173" s="178">
        <f t="shared" si="86"/>
        <v>13</v>
      </c>
      <c r="AZ173" s="169" t="str">
        <f t="shared" si="87"/>
        <v/>
      </c>
      <c r="BA173" s="159">
        <f t="shared" si="88"/>
        <v>0.25</v>
      </c>
      <c r="BB173" s="160" t="str">
        <f t="shared" si="89"/>
        <v/>
      </c>
      <c r="BC173" s="171">
        <f t="shared" si="112"/>
        <v>0.25</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15.5" customHeight="1" x14ac:dyDescent="0.3">
      <c r="A174" s="205"/>
      <c r="B174" s="206"/>
      <c r="C174" s="198">
        <v>163</v>
      </c>
      <c r="D174" s="616" t="s">
        <v>3540</v>
      </c>
      <c r="E174" s="13"/>
      <c r="F174" s="14"/>
      <c r="G174" s="123">
        <v>45144</v>
      </c>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56.25" x14ac:dyDescent="0.3">
      <c r="A175" s="205"/>
      <c r="B175" s="206"/>
      <c r="C175" s="197">
        <v>164</v>
      </c>
      <c r="D175" s="618" t="s">
        <v>3541</v>
      </c>
      <c r="E175" s="13" t="s">
        <v>3486</v>
      </c>
      <c r="F175" s="14"/>
      <c r="G175" s="123">
        <v>45147</v>
      </c>
      <c r="H175" s="124">
        <v>45163</v>
      </c>
      <c r="I175" s="130"/>
      <c r="J175" s="21"/>
      <c r="K175" s="134"/>
      <c r="L175" s="24"/>
      <c r="M175" s="372">
        <v>45163</v>
      </c>
      <c r="N175" s="147">
        <f t="shared" si="95"/>
        <v>13</v>
      </c>
      <c r="O175" s="23" t="s">
        <v>0</v>
      </c>
      <c r="P175" s="23"/>
      <c r="Q175" s="23"/>
      <c r="R175" s="23"/>
      <c r="S175" s="23"/>
      <c r="T175" s="24"/>
      <c r="U175" s="25"/>
      <c r="V175" s="28">
        <v>0.25</v>
      </c>
      <c r="W175" s="299">
        <v>0.25</v>
      </c>
      <c r="X175" s="296"/>
      <c r="Y175" s="149">
        <f t="shared" si="81"/>
        <v>0.5</v>
      </c>
      <c r="Z175" s="148">
        <f t="shared" si="96"/>
        <v>7.5</v>
      </c>
      <c r="AA175" s="306"/>
      <c r="AB175" s="377">
        <f t="shared" si="105"/>
        <v>-30</v>
      </c>
      <c r="AC175" s="348"/>
      <c r="AD175" s="210" t="str">
        <f t="shared" si="82"/>
        <v/>
      </c>
      <c r="AE175" s="345">
        <f t="shared" si="97"/>
        <v>-22.5</v>
      </c>
      <c r="AF175" s="318"/>
      <c r="AG175" s="317"/>
      <c r="AH175" s="315"/>
      <c r="AI175" s="150">
        <f t="shared" si="98"/>
        <v>0</v>
      </c>
      <c r="AJ175" s="151">
        <f t="shared" si="83"/>
        <v>7.5</v>
      </c>
      <c r="AK175" s="152">
        <f t="shared" si="99"/>
        <v>7.5</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f t="shared" si="84"/>
        <v>13</v>
      </c>
      <c r="AX175" s="154" t="str">
        <f t="shared" si="85"/>
        <v/>
      </c>
      <c r="AY175" s="178">
        <f t="shared" si="86"/>
        <v>13</v>
      </c>
      <c r="AZ175" s="169" t="str">
        <f t="shared" si="87"/>
        <v/>
      </c>
      <c r="BA175" s="159">
        <f t="shared" si="88"/>
        <v>0.25</v>
      </c>
      <c r="BB175" s="160" t="str">
        <f t="shared" si="89"/>
        <v/>
      </c>
      <c r="BC175" s="171">
        <f t="shared" si="112"/>
        <v>0.25</v>
      </c>
      <c r="BD175" s="160" t="str">
        <f t="shared" si="90"/>
        <v/>
      </c>
      <c r="BE175" s="186">
        <f t="shared" si="91"/>
        <v>0.25</v>
      </c>
      <c r="BF175" s="160" t="str">
        <f t="shared" si="92"/>
        <v/>
      </c>
      <c r="BG175" s="171">
        <f t="shared" si="93"/>
        <v>0.25</v>
      </c>
      <c r="BH175" s="161" t="str">
        <f t="shared" si="94"/>
        <v/>
      </c>
      <c r="BI175" s="609"/>
      <c r="BJ175" s="52" t="s">
        <v>3041</v>
      </c>
      <c r="BQ175" s="52" t="s">
        <v>1364</v>
      </c>
      <c r="BV175" s="52" t="s">
        <v>1571</v>
      </c>
      <c r="BW175" s="52"/>
      <c r="BX175" s="52" t="s">
        <v>1572</v>
      </c>
      <c r="BY175" s="52" t="s">
        <v>1573</v>
      </c>
      <c r="CA175" s="52" t="s">
        <v>1574</v>
      </c>
      <c r="CC175" s="52" t="s">
        <v>1575</v>
      </c>
    </row>
    <row r="176" spans="1:140" ht="37.5" x14ac:dyDescent="0.3">
      <c r="A176" s="205"/>
      <c r="B176" s="206"/>
      <c r="C176" s="198">
        <v>165</v>
      </c>
      <c r="D176" s="618" t="s">
        <v>3542</v>
      </c>
      <c r="E176" s="13" t="s">
        <v>3486</v>
      </c>
      <c r="F176" s="14"/>
      <c r="G176" s="123">
        <v>45147</v>
      </c>
      <c r="H176" s="124">
        <v>45163</v>
      </c>
      <c r="I176" s="130"/>
      <c r="J176" s="21"/>
      <c r="K176" s="134"/>
      <c r="L176" s="24"/>
      <c r="M176" s="372">
        <v>45163</v>
      </c>
      <c r="N176" s="147">
        <f t="shared" si="95"/>
        <v>13</v>
      </c>
      <c r="O176" s="23" t="s">
        <v>0</v>
      </c>
      <c r="P176" s="23"/>
      <c r="Q176" s="23"/>
      <c r="R176" s="23"/>
      <c r="S176" s="23"/>
      <c r="T176" s="24"/>
      <c r="U176" s="25"/>
      <c r="V176" s="28">
        <v>0.25</v>
      </c>
      <c r="W176" s="299">
        <v>0.25</v>
      </c>
      <c r="X176" s="296"/>
      <c r="Y176" s="149">
        <f t="shared" si="81"/>
        <v>0.5</v>
      </c>
      <c r="Z176" s="148">
        <f t="shared" si="96"/>
        <v>7.5</v>
      </c>
      <c r="AA176" s="306"/>
      <c r="AB176" s="377">
        <f t="shared" si="105"/>
        <v>-30</v>
      </c>
      <c r="AC176" s="348"/>
      <c r="AD176" s="210" t="str">
        <f t="shared" si="82"/>
        <v/>
      </c>
      <c r="AE176" s="345">
        <f t="shared" si="97"/>
        <v>-22.5</v>
      </c>
      <c r="AF176" s="318"/>
      <c r="AG176" s="317"/>
      <c r="AH176" s="315"/>
      <c r="AI176" s="150">
        <f t="shared" si="98"/>
        <v>0</v>
      </c>
      <c r="AJ176" s="151">
        <f t="shared" si="83"/>
        <v>7.5</v>
      </c>
      <c r="AK176" s="152">
        <f t="shared" si="99"/>
        <v>7.5</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f t="shared" si="84"/>
        <v>13</v>
      </c>
      <c r="AX176" s="154" t="str">
        <f t="shared" si="85"/>
        <v/>
      </c>
      <c r="AY176" s="178">
        <f t="shared" si="86"/>
        <v>13</v>
      </c>
      <c r="AZ176" s="169" t="str">
        <f t="shared" si="87"/>
        <v/>
      </c>
      <c r="BA176" s="159">
        <f t="shared" si="88"/>
        <v>0.25</v>
      </c>
      <c r="BB176" s="160" t="str">
        <f t="shared" si="89"/>
        <v/>
      </c>
      <c r="BC176" s="171">
        <f t="shared" si="112"/>
        <v>0.25</v>
      </c>
      <c r="BD176" s="160" t="str">
        <f t="shared" si="90"/>
        <v/>
      </c>
      <c r="BE176" s="186">
        <f t="shared" si="91"/>
        <v>0.25</v>
      </c>
      <c r="BF176" s="160" t="str">
        <f t="shared" si="92"/>
        <v/>
      </c>
      <c r="BG176" s="171">
        <f t="shared" si="93"/>
        <v>0.25</v>
      </c>
      <c r="BH176" s="161" t="str">
        <f t="shared" si="94"/>
        <v/>
      </c>
      <c r="BI176" s="609"/>
      <c r="BJ176" s="52" t="s">
        <v>3042</v>
      </c>
      <c r="BQ176" s="52" t="s">
        <v>1421</v>
      </c>
      <c r="BV176" s="52" t="s">
        <v>1576</v>
      </c>
      <c r="BW176" s="52"/>
      <c r="BX176" s="52" t="s">
        <v>1577</v>
      </c>
      <c r="BY176" s="52" t="s">
        <v>1578</v>
      </c>
      <c r="CA176" s="52" t="s">
        <v>1507</v>
      </c>
      <c r="CC176" s="52" t="s">
        <v>1579</v>
      </c>
    </row>
    <row r="177" spans="1:81" ht="37.5" x14ac:dyDescent="0.3">
      <c r="A177" s="205"/>
      <c r="B177" s="206"/>
      <c r="C177" s="197">
        <v>166</v>
      </c>
      <c r="D177" s="615" t="s">
        <v>3543</v>
      </c>
      <c r="E177" s="15" t="s">
        <v>3486</v>
      </c>
      <c r="F177" s="14"/>
      <c r="G177" s="123">
        <v>45147</v>
      </c>
      <c r="H177" s="124">
        <v>45163</v>
      </c>
      <c r="I177" s="130"/>
      <c r="J177" s="21"/>
      <c r="K177" s="134"/>
      <c r="L177" s="24"/>
      <c r="M177" s="372">
        <v>45163</v>
      </c>
      <c r="N177" s="147">
        <f t="shared" si="95"/>
        <v>13</v>
      </c>
      <c r="O177" s="23"/>
      <c r="P177" s="23"/>
      <c r="Q177" s="23"/>
      <c r="R177" s="23" t="s">
        <v>0</v>
      </c>
      <c r="S177" s="23"/>
      <c r="T177" s="24"/>
      <c r="U177" s="25"/>
      <c r="V177" s="28">
        <v>0.25</v>
      </c>
      <c r="W177" s="299"/>
      <c r="X177" s="296"/>
      <c r="Y177" s="149">
        <f t="shared" si="81"/>
        <v>0.25</v>
      </c>
      <c r="Z177" s="148">
        <f t="shared" si="96"/>
        <v>2.5</v>
      </c>
      <c r="AA177" s="306"/>
      <c r="AB177" s="377">
        <f t="shared" si="105"/>
        <v>-30</v>
      </c>
      <c r="AC177" s="348"/>
      <c r="AD177" s="210" t="str">
        <f t="shared" si="82"/>
        <v/>
      </c>
      <c r="AE177" s="345">
        <f t="shared" si="97"/>
        <v>-27.5</v>
      </c>
      <c r="AF177" s="318"/>
      <c r="AG177" s="317"/>
      <c r="AH177" s="315"/>
      <c r="AI177" s="150">
        <f t="shared" si="98"/>
        <v>0</v>
      </c>
      <c r="AJ177" s="151">
        <f t="shared" si="83"/>
        <v>2.5</v>
      </c>
      <c r="AK177" s="152">
        <f t="shared" si="99"/>
        <v>2.5</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f t="shared" si="84"/>
        <v>13</v>
      </c>
      <c r="AX177" s="154" t="str">
        <f t="shared" si="85"/>
        <v/>
      </c>
      <c r="AY177" s="178">
        <f t="shared" si="86"/>
        <v>13</v>
      </c>
      <c r="AZ177" s="169" t="str">
        <f t="shared" si="87"/>
        <v/>
      </c>
      <c r="BA177" s="159">
        <f t="shared" si="88"/>
        <v>0.25</v>
      </c>
      <c r="BB177" s="160" t="str">
        <f t="shared" si="89"/>
        <v/>
      </c>
      <c r="BC177" s="171">
        <f t="shared" si="112"/>
        <v>0.25</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56.25" x14ac:dyDescent="0.3">
      <c r="A178" s="205"/>
      <c r="B178" s="206"/>
      <c r="C178" s="198">
        <v>167</v>
      </c>
      <c r="D178" s="622" t="s">
        <v>3541</v>
      </c>
      <c r="E178" s="13" t="s">
        <v>3546</v>
      </c>
      <c r="F178" s="14"/>
      <c r="G178" s="123">
        <v>45147</v>
      </c>
      <c r="H178" s="124"/>
      <c r="I178" s="130"/>
      <c r="J178" s="21"/>
      <c r="K178" s="134"/>
      <c r="L178" s="24"/>
      <c r="M178" s="372">
        <v>45183</v>
      </c>
      <c r="N178" s="147">
        <f t="shared" si="95"/>
        <v>27</v>
      </c>
      <c r="O178" s="23"/>
      <c r="P178" s="23"/>
      <c r="Q178" s="23"/>
      <c r="R178" s="23" t="s">
        <v>0</v>
      </c>
      <c r="S178" s="23"/>
      <c r="T178" s="24"/>
      <c r="U178" s="25"/>
      <c r="V178" s="28">
        <v>0.25</v>
      </c>
      <c r="W178" s="299"/>
      <c r="X178" s="296"/>
      <c r="Y178" s="149">
        <f t="shared" si="81"/>
        <v>0.25</v>
      </c>
      <c r="Z178" s="148">
        <f t="shared" si="96"/>
        <v>2.5</v>
      </c>
      <c r="AA178" s="306"/>
      <c r="AB178" s="377">
        <f t="shared" si="105"/>
        <v>-30</v>
      </c>
      <c r="AC178" s="348"/>
      <c r="AD178" s="210" t="str">
        <f t="shared" si="82"/>
        <v/>
      </c>
      <c r="AE178" s="345">
        <f t="shared" si="97"/>
        <v>-27.5</v>
      </c>
      <c r="AF178" s="318"/>
      <c r="AG178" s="317"/>
      <c r="AH178" s="315"/>
      <c r="AI178" s="150">
        <f t="shared" si="98"/>
        <v>0</v>
      </c>
      <c r="AJ178" s="151">
        <f t="shared" si="83"/>
        <v>2.5</v>
      </c>
      <c r="AK178" s="152">
        <f t="shared" si="99"/>
        <v>2.5</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f t="shared" si="84"/>
        <v>27</v>
      </c>
      <c r="AX178" s="154" t="str">
        <f t="shared" si="85"/>
        <v/>
      </c>
      <c r="AY178" s="178">
        <f t="shared" si="86"/>
        <v>27</v>
      </c>
      <c r="AZ178" s="169" t="str">
        <f t="shared" si="87"/>
        <v/>
      </c>
      <c r="BA178" s="159">
        <f t="shared" si="88"/>
        <v>0.25</v>
      </c>
      <c r="BB178" s="160" t="str">
        <f t="shared" si="89"/>
        <v/>
      </c>
      <c r="BC178" s="171">
        <f t="shared" si="112"/>
        <v>0.25</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37.5" x14ac:dyDescent="0.3">
      <c r="A179" s="205"/>
      <c r="B179" s="206"/>
      <c r="C179" s="198">
        <v>168</v>
      </c>
      <c r="D179" s="622" t="s">
        <v>3542</v>
      </c>
      <c r="E179" s="13" t="s">
        <v>3546</v>
      </c>
      <c r="F179" s="14"/>
      <c r="G179" s="123">
        <v>45147</v>
      </c>
      <c r="H179" s="124"/>
      <c r="I179" s="130"/>
      <c r="J179" s="21"/>
      <c r="K179" s="134"/>
      <c r="L179" s="24"/>
      <c r="M179" s="372">
        <v>45183</v>
      </c>
      <c r="N179" s="147">
        <f t="shared" si="95"/>
        <v>27</v>
      </c>
      <c r="O179" s="23"/>
      <c r="P179" s="23"/>
      <c r="Q179" s="23"/>
      <c r="R179" s="23" t="s">
        <v>0</v>
      </c>
      <c r="S179" s="23"/>
      <c r="T179" s="24"/>
      <c r="U179" s="25"/>
      <c r="V179" s="28">
        <v>0.25</v>
      </c>
      <c r="W179" s="299"/>
      <c r="X179" s="296"/>
      <c r="Y179" s="149">
        <f t="shared" si="81"/>
        <v>0.25</v>
      </c>
      <c r="Z179" s="148">
        <f t="shared" si="96"/>
        <v>2.5</v>
      </c>
      <c r="AA179" s="306"/>
      <c r="AB179" s="377">
        <f t="shared" si="105"/>
        <v>-30</v>
      </c>
      <c r="AC179" s="348"/>
      <c r="AD179" s="210" t="str">
        <f t="shared" si="82"/>
        <v/>
      </c>
      <c r="AE179" s="345">
        <f t="shared" si="97"/>
        <v>-27.5</v>
      </c>
      <c r="AF179" s="318"/>
      <c r="AG179" s="317"/>
      <c r="AH179" s="315"/>
      <c r="AI179" s="150">
        <f t="shared" si="98"/>
        <v>0</v>
      </c>
      <c r="AJ179" s="151">
        <f t="shared" si="83"/>
        <v>2.5</v>
      </c>
      <c r="AK179" s="152">
        <f t="shared" si="99"/>
        <v>2.5</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f t="shared" si="84"/>
        <v>27</v>
      </c>
      <c r="AX179" s="154" t="str">
        <f t="shared" si="85"/>
        <v/>
      </c>
      <c r="AY179" s="178">
        <f t="shared" si="86"/>
        <v>27</v>
      </c>
      <c r="AZ179" s="169" t="str">
        <f t="shared" si="87"/>
        <v/>
      </c>
      <c r="BA179" s="159">
        <f t="shared" si="88"/>
        <v>0.25</v>
      </c>
      <c r="BB179" s="160" t="str">
        <f t="shared" si="89"/>
        <v/>
      </c>
      <c r="BC179" s="171">
        <f t="shared" si="112"/>
        <v>0.25</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37.5" x14ac:dyDescent="0.3">
      <c r="A180" s="205"/>
      <c r="B180" s="206"/>
      <c r="C180" s="197">
        <v>169</v>
      </c>
      <c r="D180" s="616" t="s">
        <v>3543</v>
      </c>
      <c r="E180" s="13" t="s">
        <v>3546</v>
      </c>
      <c r="F180" s="14"/>
      <c r="G180" s="123">
        <v>45147</v>
      </c>
      <c r="H180" s="124"/>
      <c r="I180" s="130"/>
      <c r="J180" s="21"/>
      <c r="K180" s="134"/>
      <c r="L180" s="24"/>
      <c r="M180" s="372">
        <v>45183</v>
      </c>
      <c r="N180" s="147">
        <f t="shared" si="95"/>
        <v>27</v>
      </c>
      <c r="O180" s="23"/>
      <c r="P180" s="23"/>
      <c r="Q180" s="23"/>
      <c r="R180" s="23" t="s">
        <v>0</v>
      </c>
      <c r="S180" s="23"/>
      <c r="T180" s="24"/>
      <c r="U180" s="25"/>
      <c r="V180" s="28">
        <v>0.25</v>
      </c>
      <c r="W180" s="299"/>
      <c r="X180" s="296"/>
      <c r="Y180" s="149">
        <f t="shared" si="81"/>
        <v>0.25</v>
      </c>
      <c r="Z180" s="148">
        <f t="shared" si="96"/>
        <v>2.5</v>
      </c>
      <c r="AA180" s="306"/>
      <c r="AB180" s="377">
        <f t="shared" si="105"/>
        <v>-30</v>
      </c>
      <c r="AC180" s="348"/>
      <c r="AD180" s="210" t="str">
        <f t="shared" si="82"/>
        <v/>
      </c>
      <c r="AE180" s="345">
        <f t="shared" si="97"/>
        <v>-27.5</v>
      </c>
      <c r="AF180" s="318"/>
      <c r="AG180" s="317"/>
      <c r="AH180" s="315"/>
      <c r="AI180" s="150">
        <f t="shared" si="98"/>
        <v>0</v>
      </c>
      <c r="AJ180" s="151">
        <f t="shared" si="83"/>
        <v>2.5</v>
      </c>
      <c r="AK180" s="152">
        <f t="shared" si="99"/>
        <v>2.5</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f t="shared" si="84"/>
        <v>27</v>
      </c>
      <c r="AX180" s="154" t="str">
        <f t="shared" si="85"/>
        <v/>
      </c>
      <c r="AY180" s="178">
        <f t="shared" si="86"/>
        <v>27</v>
      </c>
      <c r="AZ180" s="169" t="str">
        <f t="shared" si="87"/>
        <v/>
      </c>
      <c r="BA180" s="159">
        <f t="shared" si="88"/>
        <v>0.25</v>
      </c>
      <c r="BB180" s="160" t="str">
        <f t="shared" si="89"/>
        <v/>
      </c>
      <c r="BC180" s="171">
        <f t="shared" si="112"/>
        <v>0.25</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56.25" x14ac:dyDescent="0.3">
      <c r="A181" s="205"/>
      <c r="B181" s="206"/>
      <c r="C181" s="198">
        <v>170</v>
      </c>
      <c r="D181" s="623" t="s">
        <v>3541</v>
      </c>
      <c r="E181" s="15" t="s">
        <v>3505</v>
      </c>
      <c r="F181" s="14"/>
      <c r="G181" s="123">
        <v>45147</v>
      </c>
      <c r="H181" s="124">
        <v>45163</v>
      </c>
      <c r="I181" s="130"/>
      <c r="J181" s="21"/>
      <c r="K181" s="134"/>
      <c r="L181" s="24"/>
      <c r="M181" s="372">
        <v>45163</v>
      </c>
      <c r="N181" s="147">
        <f t="shared" si="95"/>
        <v>13</v>
      </c>
      <c r="O181" s="23"/>
      <c r="P181" s="23"/>
      <c r="Q181" s="23"/>
      <c r="R181" s="23" t="s">
        <v>0</v>
      </c>
      <c r="S181" s="23"/>
      <c r="T181" s="24"/>
      <c r="U181" s="25"/>
      <c r="V181" s="28">
        <v>0.25</v>
      </c>
      <c r="W181" s="299"/>
      <c r="X181" s="296"/>
      <c r="Y181" s="149">
        <f t="shared" si="81"/>
        <v>0.25</v>
      </c>
      <c r="Z181" s="148">
        <f t="shared" si="96"/>
        <v>2.5</v>
      </c>
      <c r="AA181" s="306"/>
      <c r="AB181" s="377">
        <f t="shared" si="105"/>
        <v>-30</v>
      </c>
      <c r="AC181" s="348"/>
      <c r="AD181" s="210" t="str">
        <f t="shared" si="82"/>
        <v/>
      </c>
      <c r="AE181" s="345">
        <f t="shared" si="97"/>
        <v>-27.5</v>
      </c>
      <c r="AF181" s="318"/>
      <c r="AG181" s="317"/>
      <c r="AH181" s="315"/>
      <c r="AI181" s="150">
        <f t="shared" si="98"/>
        <v>0</v>
      </c>
      <c r="AJ181" s="151">
        <f t="shared" si="83"/>
        <v>2.5</v>
      </c>
      <c r="AK181" s="152">
        <f t="shared" si="99"/>
        <v>2.5</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f t="shared" si="84"/>
        <v>13</v>
      </c>
      <c r="AX181" s="154" t="str">
        <f t="shared" si="85"/>
        <v/>
      </c>
      <c r="AY181" s="178">
        <f t="shared" si="86"/>
        <v>13</v>
      </c>
      <c r="AZ181" s="169" t="str">
        <f t="shared" si="87"/>
        <v/>
      </c>
      <c r="BA181" s="159">
        <f t="shared" si="88"/>
        <v>0.25</v>
      </c>
      <c r="BB181" s="160" t="str">
        <f t="shared" si="89"/>
        <v/>
      </c>
      <c r="BC181" s="171">
        <f t="shared" si="112"/>
        <v>0.25</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37.5" x14ac:dyDescent="0.3">
      <c r="A182" s="205"/>
      <c r="B182" s="206"/>
      <c r="C182" s="197">
        <v>171</v>
      </c>
      <c r="D182" s="623" t="s">
        <v>3542</v>
      </c>
      <c r="E182" s="13" t="s">
        <v>3505</v>
      </c>
      <c r="F182" s="14"/>
      <c r="G182" s="123">
        <v>45147</v>
      </c>
      <c r="H182" s="124">
        <v>45163</v>
      </c>
      <c r="I182" s="130"/>
      <c r="J182" s="21"/>
      <c r="K182" s="134"/>
      <c r="L182" s="24"/>
      <c r="M182" s="372">
        <v>45163</v>
      </c>
      <c r="N182" s="147">
        <f t="shared" si="95"/>
        <v>13</v>
      </c>
      <c r="O182" s="23"/>
      <c r="P182" s="23"/>
      <c r="Q182" s="23"/>
      <c r="R182" s="23" t="s">
        <v>0</v>
      </c>
      <c r="S182" s="23"/>
      <c r="T182" s="24"/>
      <c r="U182" s="25"/>
      <c r="V182" s="28">
        <v>0.25</v>
      </c>
      <c r="W182" s="299"/>
      <c r="X182" s="296"/>
      <c r="Y182" s="149">
        <f t="shared" si="81"/>
        <v>0.25</v>
      </c>
      <c r="Z182" s="148">
        <f t="shared" si="96"/>
        <v>2.5</v>
      </c>
      <c r="AA182" s="306"/>
      <c r="AB182" s="377">
        <f t="shared" si="105"/>
        <v>-30</v>
      </c>
      <c r="AC182" s="348"/>
      <c r="AD182" s="210" t="str">
        <f t="shared" si="82"/>
        <v/>
      </c>
      <c r="AE182" s="345">
        <f t="shared" si="97"/>
        <v>-27.5</v>
      </c>
      <c r="AF182" s="318"/>
      <c r="AG182" s="317"/>
      <c r="AH182" s="315"/>
      <c r="AI182" s="150">
        <f t="shared" si="98"/>
        <v>0</v>
      </c>
      <c r="AJ182" s="151">
        <f t="shared" si="83"/>
        <v>2.5</v>
      </c>
      <c r="AK182" s="152">
        <f t="shared" si="99"/>
        <v>2.5</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f t="shared" si="84"/>
        <v>13</v>
      </c>
      <c r="AX182" s="154" t="str">
        <f t="shared" si="85"/>
        <v/>
      </c>
      <c r="AY182" s="178">
        <f t="shared" si="86"/>
        <v>13</v>
      </c>
      <c r="AZ182" s="169" t="str">
        <f t="shared" si="87"/>
        <v/>
      </c>
      <c r="BA182" s="159">
        <f t="shared" si="88"/>
        <v>0.25</v>
      </c>
      <c r="BB182" s="160" t="str">
        <f t="shared" si="89"/>
        <v/>
      </c>
      <c r="BC182" s="171">
        <f t="shared" si="112"/>
        <v>0.25</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37.5" x14ac:dyDescent="0.3">
      <c r="A183" s="205"/>
      <c r="B183" s="206"/>
      <c r="C183" s="198">
        <v>172</v>
      </c>
      <c r="D183" s="617" t="s">
        <v>3543</v>
      </c>
      <c r="E183" s="13" t="s">
        <v>3505</v>
      </c>
      <c r="F183" s="14"/>
      <c r="G183" s="123">
        <v>45147</v>
      </c>
      <c r="H183" s="124">
        <v>45163</v>
      </c>
      <c r="I183" s="130"/>
      <c r="J183" s="21"/>
      <c r="K183" s="134"/>
      <c r="L183" s="24"/>
      <c r="M183" s="372">
        <v>45163</v>
      </c>
      <c r="N183" s="147">
        <f t="shared" si="95"/>
        <v>13</v>
      </c>
      <c r="O183" s="23"/>
      <c r="P183" s="23"/>
      <c r="Q183" s="23"/>
      <c r="R183" s="23" t="s">
        <v>0</v>
      </c>
      <c r="S183" s="23"/>
      <c r="T183" s="24"/>
      <c r="U183" s="25"/>
      <c r="V183" s="28">
        <v>0.25</v>
      </c>
      <c r="W183" s="299"/>
      <c r="X183" s="296"/>
      <c r="Y183" s="149">
        <f t="shared" si="81"/>
        <v>0.25</v>
      </c>
      <c r="Z183" s="148">
        <f t="shared" si="96"/>
        <v>2.5</v>
      </c>
      <c r="AA183" s="306"/>
      <c r="AB183" s="377">
        <f t="shared" si="105"/>
        <v>-30</v>
      </c>
      <c r="AC183" s="348"/>
      <c r="AD183" s="210" t="str">
        <f t="shared" si="82"/>
        <v/>
      </c>
      <c r="AE183" s="345">
        <f t="shared" si="97"/>
        <v>-27.5</v>
      </c>
      <c r="AF183" s="318"/>
      <c r="AG183" s="317"/>
      <c r="AH183" s="315"/>
      <c r="AI183" s="150">
        <f t="shared" si="98"/>
        <v>0</v>
      </c>
      <c r="AJ183" s="151">
        <f t="shared" si="83"/>
        <v>2.5</v>
      </c>
      <c r="AK183" s="152">
        <f t="shared" si="99"/>
        <v>2.5</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f t="shared" si="84"/>
        <v>13</v>
      </c>
      <c r="AX183" s="154" t="str">
        <f t="shared" si="85"/>
        <v/>
      </c>
      <c r="AY183" s="178">
        <f t="shared" si="86"/>
        <v>13</v>
      </c>
      <c r="AZ183" s="169" t="str">
        <f t="shared" si="87"/>
        <v/>
      </c>
      <c r="BA183" s="159">
        <f t="shared" si="88"/>
        <v>0.25</v>
      </c>
      <c r="BB183" s="160" t="str">
        <f t="shared" si="89"/>
        <v/>
      </c>
      <c r="BC183" s="171">
        <f t="shared" si="112"/>
        <v>0.25</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12.5" x14ac:dyDescent="0.3">
      <c r="A184" s="205"/>
      <c r="B184" s="206"/>
      <c r="C184" s="198">
        <v>173</v>
      </c>
      <c r="D184" s="618" t="s">
        <v>3547</v>
      </c>
      <c r="E184" s="13" t="s">
        <v>3486</v>
      </c>
      <c r="F184" s="14"/>
      <c r="G184" s="123">
        <v>45152</v>
      </c>
      <c r="H184" s="124">
        <v>45167</v>
      </c>
      <c r="I184" s="130" t="s">
        <v>0</v>
      </c>
      <c r="J184" s="21"/>
      <c r="K184" s="134"/>
      <c r="L184" s="24"/>
      <c r="M184" s="372">
        <v>45167</v>
      </c>
      <c r="N184" s="147">
        <f t="shared" si="95"/>
        <v>12</v>
      </c>
      <c r="O184" s="23"/>
      <c r="P184" s="23"/>
      <c r="Q184" s="23"/>
      <c r="R184" s="23" t="s">
        <v>0</v>
      </c>
      <c r="S184" s="23"/>
      <c r="T184" s="24"/>
      <c r="U184" s="25"/>
      <c r="V184" s="28">
        <v>0.25</v>
      </c>
      <c r="W184" s="299"/>
      <c r="X184" s="296"/>
      <c r="Y184" s="149">
        <f t="shared" si="81"/>
        <v>0.25</v>
      </c>
      <c r="Z184" s="148">
        <f t="shared" si="96"/>
        <v>2.5</v>
      </c>
      <c r="AA184" s="306"/>
      <c r="AB184" s="377">
        <f t="shared" si="105"/>
        <v>-30</v>
      </c>
      <c r="AC184" s="348"/>
      <c r="AD184" s="210" t="str">
        <f t="shared" si="82"/>
        <v/>
      </c>
      <c r="AE184" s="345">
        <f t="shared" si="97"/>
        <v>-27.5</v>
      </c>
      <c r="AF184" s="318"/>
      <c r="AG184" s="317"/>
      <c r="AH184" s="315"/>
      <c r="AI184" s="150">
        <f t="shared" si="98"/>
        <v>0</v>
      </c>
      <c r="AJ184" s="151">
        <f t="shared" si="83"/>
        <v>2.5</v>
      </c>
      <c r="AK184" s="152">
        <f t="shared" si="99"/>
        <v>2.5</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f t="shared" si="84"/>
        <v>12</v>
      </c>
      <c r="AX184" s="154" t="str">
        <f t="shared" si="85"/>
        <v/>
      </c>
      <c r="AY184" s="178">
        <f t="shared" si="86"/>
        <v>12</v>
      </c>
      <c r="AZ184" s="169" t="str">
        <f t="shared" si="87"/>
        <v/>
      </c>
      <c r="BA184" s="159">
        <f t="shared" si="88"/>
        <v>0.25</v>
      </c>
      <c r="BB184" s="160" t="str">
        <f t="shared" si="89"/>
        <v/>
      </c>
      <c r="BC184" s="171">
        <f t="shared" si="112"/>
        <v>0.25</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56.25" x14ac:dyDescent="0.3">
      <c r="A185" s="205"/>
      <c r="B185" s="206"/>
      <c r="C185" s="197">
        <v>174</v>
      </c>
      <c r="D185" s="615" t="s">
        <v>3548</v>
      </c>
      <c r="E185" s="15" t="s">
        <v>3486</v>
      </c>
      <c r="F185" s="14"/>
      <c r="G185" s="123">
        <v>45154</v>
      </c>
      <c r="H185" s="124">
        <v>45167</v>
      </c>
      <c r="I185" s="130" t="s">
        <v>0</v>
      </c>
      <c r="J185" s="21"/>
      <c r="K185" s="134"/>
      <c r="L185" s="24"/>
      <c r="M185" s="372">
        <v>45167</v>
      </c>
      <c r="N185" s="147">
        <f t="shared" si="95"/>
        <v>10</v>
      </c>
      <c r="O185" s="23" t="s">
        <v>0</v>
      </c>
      <c r="P185" s="23"/>
      <c r="Q185" s="23"/>
      <c r="R185" s="23"/>
      <c r="S185" s="23"/>
      <c r="T185" s="24"/>
      <c r="U185" s="25"/>
      <c r="V185" s="28">
        <v>0.25</v>
      </c>
      <c r="W185" s="299">
        <v>0.25</v>
      </c>
      <c r="X185" s="296"/>
      <c r="Y185" s="149">
        <f t="shared" si="81"/>
        <v>0.5</v>
      </c>
      <c r="Z185" s="148">
        <f t="shared" si="96"/>
        <v>7.5</v>
      </c>
      <c r="AA185" s="306"/>
      <c r="AB185" s="377">
        <f t="shared" si="105"/>
        <v>-30</v>
      </c>
      <c r="AC185" s="348"/>
      <c r="AD185" s="210" t="str">
        <f t="shared" si="82"/>
        <v/>
      </c>
      <c r="AE185" s="345">
        <f t="shared" si="97"/>
        <v>-22.5</v>
      </c>
      <c r="AF185" s="318"/>
      <c r="AG185" s="317"/>
      <c r="AH185" s="315"/>
      <c r="AI185" s="150">
        <f t="shared" si="98"/>
        <v>0</v>
      </c>
      <c r="AJ185" s="151">
        <f t="shared" si="83"/>
        <v>7.5</v>
      </c>
      <c r="AK185" s="152">
        <f t="shared" si="99"/>
        <v>7.5</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f t="shared" si="84"/>
        <v>10</v>
      </c>
      <c r="AX185" s="154" t="str">
        <f t="shared" si="85"/>
        <v/>
      </c>
      <c r="AY185" s="178">
        <f t="shared" si="86"/>
        <v>10</v>
      </c>
      <c r="AZ185" s="169" t="str">
        <f t="shared" si="87"/>
        <v/>
      </c>
      <c r="BA185" s="159">
        <f t="shared" si="88"/>
        <v>0.25</v>
      </c>
      <c r="BB185" s="160" t="str">
        <f t="shared" si="89"/>
        <v/>
      </c>
      <c r="BC185" s="171">
        <f t="shared" si="112"/>
        <v>0.25</v>
      </c>
      <c r="BD185" s="160" t="str">
        <f t="shared" si="90"/>
        <v/>
      </c>
      <c r="BE185" s="186">
        <f t="shared" si="91"/>
        <v>0.25</v>
      </c>
      <c r="BF185" s="160" t="str">
        <f t="shared" si="92"/>
        <v/>
      </c>
      <c r="BG185" s="171">
        <f t="shared" si="93"/>
        <v>0.25</v>
      </c>
      <c r="BH185" s="161" t="str">
        <f t="shared" si="94"/>
        <v/>
      </c>
      <c r="BI185" s="609"/>
      <c r="BJ185" s="52" t="s">
        <v>3051</v>
      </c>
      <c r="BQ185" s="52" t="s">
        <v>1364</v>
      </c>
      <c r="BV185" s="52" t="s">
        <v>1623</v>
      </c>
      <c r="BW185" s="52"/>
      <c r="BX185" s="52" t="s">
        <v>1624</v>
      </c>
      <c r="BY185" s="52" t="s">
        <v>1625</v>
      </c>
      <c r="CA185" s="52" t="s">
        <v>1626</v>
      </c>
      <c r="CC185" s="52" t="s">
        <v>1627</v>
      </c>
    </row>
    <row r="186" spans="1:81" ht="56.25" x14ac:dyDescent="0.3">
      <c r="A186" s="205"/>
      <c r="B186" s="206"/>
      <c r="C186" s="198">
        <v>175</v>
      </c>
      <c r="D186" s="618" t="s">
        <v>3549</v>
      </c>
      <c r="E186" s="13"/>
      <c r="F186" s="14"/>
      <c r="G186" s="123">
        <v>45155</v>
      </c>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41.25" customHeight="1" x14ac:dyDescent="0.3">
      <c r="A187" s="205"/>
      <c r="B187" s="206"/>
      <c r="C187" s="197">
        <v>176</v>
      </c>
      <c r="D187" s="618" t="s">
        <v>3550</v>
      </c>
      <c r="E187" s="13" t="s">
        <v>3486</v>
      </c>
      <c r="F187" s="14"/>
      <c r="G187" s="123">
        <v>45155</v>
      </c>
      <c r="H187" s="124">
        <v>45167</v>
      </c>
      <c r="I187" s="130" t="s">
        <v>0</v>
      </c>
      <c r="J187" s="21"/>
      <c r="K187" s="134"/>
      <c r="L187" s="24"/>
      <c r="M187" s="372">
        <v>45167</v>
      </c>
      <c r="N187" s="147">
        <f t="shared" si="95"/>
        <v>9</v>
      </c>
      <c r="O187" s="23"/>
      <c r="P187" s="23"/>
      <c r="Q187" s="23"/>
      <c r="R187" s="23" t="s">
        <v>0</v>
      </c>
      <c r="S187" s="23"/>
      <c r="T187" s="24"/>
      <c r="U187" s="25"/>
      <c r="V187" s="28">
        <v>0.25</v>
      </c>
      <c r="W187" s="299"/>
      <c r="X187" s="296"/>
      <c r="Y187" s="149">
        <f t="shared" si="81"/>
        <v>0.25</v>
      </c>
      <c r="Z187" s="148">
        <f t="shared" si="96"/>
        <v>2.5</v>
      </c>
      <c r="AA187" s="306"/>
      <c r="AB187" s="377">
        <f t="shared" si="105"/>
        <v>-30</v>
      </c>
      <c r="AC187" s="348"/>
      <c r="AD187" s="210" t="str">
        <f t="shared" si="82"/>
        <v/>
      </c>
      <c r="AE187" s="345">
        <f t="shared" si="97"/>
        <v>-27.5</v>
      </c>
      <c r="AF187" s="318"/>
      <c r="AG187" s="317"/>
      <c r="AH187" s="315"/>
      <c r="AI187" s="150">
        <f t="shared" si="98"/>
        <v>0</v>
      </c>
      <c r="AJ187" s="151">
        <f t="shared" si="83"/>
        <v>2.5</v>
      </c>
      <c r="AK187" s="152">
        <f t="shared" si="99"/>
        <v>2.5</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f t="shared" si="84"/>
        <v>9</v>
      </c>
      <c r="AX187" s="154" t="str">
        <f t="shared" si="85"/>
        <v/>
      </c>
      <c r="AY187" s="178">
        <f t="shared" si="86"/>
        <v>9</v>
      </c>
      <c r="AZ187" s="169" t="str">
        <f t="shared" si="87"/>
        <v/>
      </c>
      <c r="BA187" s="159">
        <f t="shared" si="88"/>
        <v>0.25</v>
      </c>
      <c r="BB187" s="160" t="str">
        <f t="shared" si="89"/>
        <v/>
      </c>
      <c r="BC187" s="171">
        <f t="shared" si="112"/>
        <v>0.25</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618" t="s">
        <v>3551</v>
      </c>
      <c r="E188" s="13" t="s">
        <v>3486</v>
      </c>
      <c r="F188" s="14"/>
      <c r="G188" s="123">
        <v>45155</v>
      </c>
      <c r="H188" s="124">
        <v>45167</v>
      </c>
      <c r="I188" s="130" t="s">
        <v>0</v>
      </c>
      <c r="J188" s="21"/>
      <c r="K188" s="134"/>
      <c r="L188" s="24"/>
      <c r="M188" s="372">
        <v>45167</v>
      </c>
      <c r="N188" s="147">
        <f t="shared" si="95"/>
        <v>9</v>
      </c>
      <c r="O188" s="23"/>
      <c r="P188" s="23"/>
      <c r="Q188" s="23"/>
      <c r="R188" s="23" t="s">
        <v>0</v>
      </c>
      <c r="S188" s="23"/>
      <c r="T188" s="24"/>
      <c r="U188" s="25"/>
      <c r="V188" s="28">
        <v>0.25</v>
      </c>
      <c r="W188" s="299"/>
      <c r="X188" s="296"/>
      <c r="Y188" s="149">
        <f t="shared" si="81"/>
        <v>0.25</v>
      </c>
      <c r="Z188" s="148">
        <f t="shared" si="96"/>
        <v>2.5</v>
      </c>
      <c r="AA188" s="306"/>
      <c r="AB188" s="377">
        <f t="shared" si="105"/>
        <v>-30</v>
      </c>
      <c r="AC188" s="348"/>
      <c r="AD188" s="210" t="str">
        <f t="shared" si="82"/>
        <v/>
      </c>
      <c r="AE188" s="345">
        <f t="shared" si="97"/>
        <v>-27.5</v>
      </c>
      <c r="AF188" s="318"/>
      <c r="AG188" s="317"/>
      <c r="AH188" s="315"/>
      <c r="AI188" s="150">
        <f t="shared" si="98"/>
        <v>0</v>
      </c>
      <c r="AJ188" s="151">
        <f t="shared" si="83"/>
        <v>2.5</v>
      </c>
      <c r="AK188" s="152">
        <f t="shared" si="99"/>
        <v>2.5</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f t="shared" si="84"/>
        <v>9</v>
      </c>
      <c r="AX188" s="154" t="str">
        <f t="shared" si="85"/>
        <v/>
      </c>
      <c r="AY188" s="178">
        <f t="shared" si="86"/>
        <v>9</v>
      </c>
      <c r="AZ188" s="169" t="str">
        <f t="shared" si="87"/>
        <v/>
      </c>
      <c r="BA188" s="159">
        <f t="shared" si="88"/>
        <v>0.25</v>
      </c>
      <c r="BB188" s="160" t="str">
        <f t="shared" si="89"/>
        <v/>
      </c>
      <c r="BC188" s="171">
        <f t="shared" si="112"/>
        <v>0.25</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37.5" x14ac:dyDescent="0.3">
      <c r="A189" s="205"/>
      <c r="B189" s="206"/>
      <c r="C189" s="198">
        <v>178</v>
      </c>
      <c r="D189" s="615" t="s">
        <v>3594</v>
      </c>
      <c r="E189" s="15" t="s">
        <v>3486</v>
      </c>
      <c r="F189" s="14"/>
      <c r="G189" s="123">
        <v>45155</v>
      </c>
      <c r="H189" s="124">
        <v>45167</v>
      </c>
      <c r="I189" s="130" t="s">
        <v>0</v>
      </c>
      <c r="J189" s="21"/>
      <c r="K189" s="134"/>
      <c r="L189" s="24"/>
      <c r="M189" s="372">
        <v>45167</v>
      </c>
      <c r="N189" s="147">
        <f t="shared" si="95"/>
        <v>9</v>
      </c>
      <c r="O189" s="23" t="s">
        <v>0</v>
      </c>
      <c r="P189" s="23"/>
      <c r="Q189" s="23"/>
      <c r="R189" s="23"/>
      <c r="S189" s="23"/>
      <c r="T189" s="24"/>
      <c r="U189" s="25"/>
      <c r="V189" s="28">
        <v>0.25</v>
      </c>
      <c r="W189" s="299">
        <v>0.25</v>
      </c>
      <c r="X189" s="296"/>
      <c r="Y189" s="149">
        <f t="shared" si="81"/>
        <v>0.5</v>
      </c>
      <c r="Z189" s="148">
        <f t="shared" si="96"/>
        <v>7.5</v>
      </c>
      <c r="AA189" s="306"/>
      <c r="AB189" s="377">
        <f t="shared" si="105"/>
        <v>-30</v>
      </c>
      <c r="AC189" s="348"/>
      <c r="AD189" s="210" t="str">
        <f t="shared" si="82"/>
        <v/>
      </c>
      <c r="AE189" s="345">
        <f t="shared" si="97"/>
        <v>-22.5</v>
      </c>
      <c r="AF189" s="318"/>
      <c r="AG189" s="317"/>
      <c r="AH189" s="315"/>
      <c r="AI189" s="150">
        <f t="shared" si="98"/>
        <v>0</v>
      </c>
      <c r="AJ189" s="151">
        <f t="shared" si="83"/>
        <v>7.5</v>
      </c>
      <c r="AK189" s="152">
        <f t="shared" si="99"/>
        <v>7.5</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f t="shared" si="84"/>
        <v>9</v>
      </c>
      <c r="AX189" s="154" t="str">
        <f t="shared" si="85"/>
        <v/>
      </c>
      <c r="AY189" s="178">
        <f t="shared" si="86"/>
        <v>9</v>
      </c>
      <c r="AZ189" s="169" t="str">
        <f t="shared" si="87"/>
        <v/>
      </c>
      <c r="BA189" s="159">
        <f t="shared" si="88"/>
        <v>0.25</v>
      </c>
      <c r="BB189" s="160" t="str">
        <f t="shared" si="89"/>
        <v/>
      </c>
      <c r="BC189" s="171">
        <f t="shared" si="112"/>
        <v>0.25</v>
      </c>
      <c r="BD189" s="160" t="str">
        <f t="shared" si="90"/>
        <v/>
      </c>
      <c r="BE189" s="186">
        <f t="shared" si="91"/>
        <v>0.25</v>
      </c>
      <c r="BF189" s="160" t="str">
        <f t="shared" si="92"/>
        <v/>
      </c>
      <c r="BG189" s="171">
        <f t="shared" si="93"/>
        <v>0.25</v>
      </c>
      <c r="BH189" s="161" t="str">
        <f t="shared" si="94"/>
        <v/>
      </c>
      <c r="BI189" s="609"/>
      <c r="BJ189" s="52" t="s">
        <v>3055</v>
      </c>
      <c r="BQ189" s="52" t="s">
        <v>1122</v>
      </c>
      <c r="BV189" s="52" t="s">
        <v>1645</v>
      </c>
      <c r="BW189" s="52"/>
      <c r="BX189" s="52" t="s">
        <v>1646</v>
      </c>
      <c r="BY189" s="52" t="s">
        <v>1647</v>
      </c>
      <c r="CA189" s="52" t="s">
        <v>1648</v>
      </c>
      <c r="CC189" s="52" t="s">
        <v>1649</v>
      </c>
    </row>
    <row r="190" spans="1:81" ht="37.5" x14ac:dyDescent="0.3">
      <c r="A190" s="205"/>
      <c r="B190" s="206"/>
      <c r="C190" s="197">
        <v>179</v>
      </c>
      <c r="D190" s="618" t="s">
        <v>3595</v>
      </c>
      <c r="E190" s="13" t="s">
        <v>3486</v>
      </c>
      <c r="F190" s="14"/>
      <c r="G190" s="123">
        <v>45155</v>
      </c>
      <c r="H190" s="124">
        <v>45167</v>
      </c>
      <c r="I190" s="130" t="s">
        <v>0</v>
      </c>
      <c r="J190" s="21"/>
      <c r="K190" s="134"/>
      <c r="L190" s="24"/>
      <c r="M190" s="372">
        <v>45167</v>
      </c>
      <c r="N190" s="147">
        <f t="shared" si="95"/>
        <v>9</v>
      </c>
      <c r="O190" s="23" t="s">
        <v>0</v>
      </c>
      <c r="P190" s="23"/>
      <c r="Q190" s="23"/>
      <c r="R190" s="23"/>
      <c r="S190" s="23"/>
      <c r="T190" s="24"/>
      <c r="U190" s="25"/>
      <c r="V190" s="28">
        <v>0.25</v>
      </c>
      <c r="W190" s="299">
        <v>0.25</v>
      </c>
      <c r="X190" s="296"/>
      <c r="Y190" s="149">
        <f t="shared" si="81"/>
        <v>0.5</v>
      </c>
      <c r="Z190" s="148">
        <f t="shared" si="96"/>
        <v>7.5</v>
      </c>
      <c r="AA190" s="306"/>
      <c r="AB190" s="377">
        <f t="shared" si="105"/>
        <v>-30</v>
      </c>
      <c r="AC190" s="348"/>
      <c r="AD190" s="210" t="str">
        <f t="shared" si="82"/>
        <v/>
      </c>
      <c r="AE190" s="345">
        <f t="shared" si="97"/>
        <v>-22.5</v>
      </c>
      <c r="AF190" s="318"/>
      <c r="AG190" s="317"/>
      <c r="AH190" s="315"/>
      <c r="AI190" s="150">
        <f t="shared" si="98"/>
        <v>0</v>
      </c>
      <c r="AJ190" s="151">
        <f t="shared" si="83"/>
        <v>7.5</v>
      </c>
      <c r="AK190" s="152">
        <f t="shared" si="99"/>
        <v>7.5</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f t="shared" si="84"/>
        <v>9</v>
      </c>
      <c r="AX190" s="154" t="str">
        <f t="shared" si="85"/>
        <v/>
      </c>
      <c r="AY190" s="178">
        <f t="shared" si="86"/>
        <v>9</v>
      </c>
      <c r="AZ190" s="169" t="str">
        <f t="shared" si="87"/>
        <v/>
      </c>
      <c r="BA190" s="159">
        <f t="shared" si="88"/>
        <v>0.25</v>
      </c>
      <c r="BB190" s="160" t="str">
        <f t="shared" si="89"/>
        <v/>
      </c>
      <c r="BC190" s="171">
        <f t="shared" si="112"/>
        <v>0.25</v>
      </c>
      <c r="BD190" s="160" t="str">
        <f t="shared" si="90"/>
        <v/>
      </c>
      <c r="BE190" s="186">
        <f t="shared" si="91"/>
        <v>0.25</v>
      </c>
      <c r="BF190" s="160" t="str">
        <f t="shared" si="92"/>
        <v/>
      </c>
      <c r="BG190" s="171">
        <f t="shared" si="93"/>
        <v>0.25</v>
      </c>
      <c r="BH190" s="161" t="str">
        <f t="shared" si="94"/>
        <v/>
      </c>
      <c r="BI190" s="609"/>
      <c r="BJ190" t="s">
        <v>3444</v>
      </c>
      <c r="BQ190" s="52" t="s">
        <v>1650</v>
      </c>
      <c r="BV190" s="52" t="s">
        <v>1651</v>
      </c>
      <c r="BW190" s="52"/>
      <c r="BX190" s="52" t="s">
        <v>1652</v>
      </c>
      <c r="BY190" s="52" t="s">
        <v>1653</v>
      </c>
      <c r="CA190" s="52" t="s">
        <v>1654</v>
      </c>
      <c r="CC190" s="52" t="s">
        <v>1655</v>
      </c>
    </row>
    <row r="191" spans="1:81" ht="37.5" x14ac:dyDescent="0.3">
      <c r="A191" s="205"/>
      <c r="B191" s="206"/>
      <c r="C191" s="198">
        <v>180</v>
      </c>
      <c r="D191" s="618" t="s">
        <v>3554</v>
      </c>
      <c r="E191" s="13" t="s">
        <v>3486</v>
      </c>
      <c r="F191" s="14"/>
      <c r="G191" s="123">
        <v>45155</v>
      </c>
      <c r="H191" s="124">
        <v>45167</v>
      </c>
      <c r="I191" s="130" t="s">
        <v>0</v>
      </c>
      <c r="J191" s="21"/>
      <c r="K191" s="134"/>
      <c r="L191" s="24"/>
      <c r="M191" s="372">
        <v>45167</v>
      </c>
      <c r="N191" s="147">
        <f t="shared" si="95"/>
        <v>9</v>
      </c>
      <c r="O191" s="23"/>
      <c r="P191" s="23"/>
      <c r="Q191" s="23"/>
      <c r="R191" s="23" t="s">
        <v>0</v>
      </c>
      <c r="S191" s="23"/>
      <c r="T191" s="24"/>
      <c r="U191" s="25"/>
      <c r="V191" s="28">
        <v>0.25</v>
      </c>
      <c r="W191" s="299"/>
      <c r="X191" s="296"/>
      <c r="Y191" s="149">
        <f t="shared" si="81"/>
        <v>0.25</v>
      </c>
      <c r="Z191" s="148">
        <f t="shared" si="96"/>
        <v>2.5</v>
      </c>
      <c r="AA191" s="306"/>
      <c r="AB191" s="377">
        <f t="shared" si="105"/>
        <v>-30</v>
      </c>
      <c r="AC191" s="348"/>
      <c r="AD191" s="210" t="str">
        <f t="shared" si="82"/>
        <v/>
      </c>
      <c r="AE191" s="345">
        <f t="shared" si="97"/>
        <v>-27.5</v>
      </c>
      <c r="AF191" s="318"/>
      <c r="AG191" s="317"/>
      <c r="AH191" s="315"/>
      <c r="AI191" s="150">
        <f t="shared" si="98"/>
        <v>0</v>
      </c>
      <c r="AJ191" s="151">
        <f t="shared" si="83"/>
        <v>2.5</v>
      </c>
      <c r="AK191" s="152">
        <f t="shared" si="99"/>
        <v>2.5</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f t="shared" si="84"/>
        <v>9</v>
      </c>
      <c r="AX191" s="154" t="str">
        <f t="shared" si="85"/>
        <v/>
      </c>
      <c r="AY191" s="178">
        <f t="shared" si="86"/>
        <v>9</v>
      </c>
      <c r="AZ191" s="169" t="str">
        <f t="shared" si="87"/>
        <v/>
      </c>
      <c r="BA191" s="159">
        <f t="shared" si="88"/>
        <v>0.25</v>
      </c>
      <c r="BB191" s="160" t="str">
        <f t="shared" si="89"/>
        <v/>
      </c>
      <c r="BC191" s="171">
        <f t="shared" si="112"/>
        <v>0.25</v>
      </c>
      <c r="BD191" s="160" t="str">
        <f t="shared" si="90"/>
        <v/>
      </c>
      <c r="BE191" s="186" t="str">
        <f t="shared" si="91"/>
        <v/>
      </c>
      <c r="BF191" s="160" t="str">
        <f t="shared" si="92"/>
        <v/>
      </c>
      <c r="BG191" s="171" t="str">
        <f t="shared" si="93"/>
        <v/>
      </c>
      <c r="BH191" s="161" t="str">
        <f t="shared" si="94"/>
        <v/>
      </c>
      <c r="BI191" s="609"/>
      <c r="BJ191" t="s">
        <v>3449</v>
      </c>
      <c r="BQ191" s="52" t="s">
        <v>1656</v>
      </c>
      <c r="BV191" s="52" t="s">
        <v>1657</v>
      </c>
      <c r="BW191" s="52"/>
      <c r="BX191" s="52" t="s">
        <v>1658</v>
      </c>
      <c r="BY191" s="52" t="s">
        <v>1659</v>
      </c>
      <c r="CA191" s="52" t="s">
        <v>1507</v>
      </c>
      <c r="CC191" s="52" t="s">
        <v>1660</v>
      </c>
    </row>
    <row r="192" spans="1:81" ht="37.5" x14ac:dyDescent="0.3">
      <c r="A192" s="205"/>
      <c r="B192" s="206"/>
      <c r="C192" s="197">
        <v>181</v>
      </c>
      <c r="D192" s="618" t="s">
        <v>3555</v>
      </c>
      <c r="E192" s="13" t="s">
        <v>3486</v>
      </c>
      <c r="F192" s="14"/>
      <c r="G192" s="123">
        <v>45155</v>
      </c>
      <c r="H192" s="124">
        <v>45167</v>
      </c>
      <c r="I192" s="130" t="s">
        <v>0</v>
      </c>
      <c r="J192" s="21"/>
      <c r="K192" s="134"/>
      <c r="L192" s="24"/>
      <c r="M192" s="372">
        <v>45167</v>
      </c>
      <c r="N192" s="147">
        <f t="shared" si="95"/>
        <v>9</v>
      </c>
      <c r="O192" s="23"/>
      <c r="P192" s="23"/>
      <c r="Q192" s="23"/>
      <c r="R192" s="23" t="s">
        <v>0</v>
      </c>
      <c r="S192" s="23"/>
      <c r="T192" s="24"/>
      <c r="U192" s="25"/>
      <c r="V192" s="28">
        <v>0.25</v>
      </c>
      <c r="W192" s="299"/>
      <c r="X192" s="296"/>
      <c r="Y192" s="149">
        <f t="shared" si="81"/>
        <v>0.25</v>
      </c>
      <c r="Z192" s="148">
        <f t="shared" si="96"/>
        <v>2.5</v>
      </c>
      <c r="AA192" s="306"/>
      <c r="AB192" s="377">
        <f t="shared" si="105"/>
        <v>-30</v>
      </c>
      <c r="AC192" s="348"/>
      <c r="AD192" s="210" t="str">
        <f t="shared" si="82"/>
        <v/>
      </c>
      <c r="AE192" s="345">
        <f t="shared" si="97"/>
        <v>-27.5</v>
      </c>
      <c r="AF192" s="318"/>
      <c r="AG192" s="317"/>
      <c r="AH192" s="315"/>
      <c r="AI192" s="150">
        <f t="shared" si="98"/>
        <v>0</v>
      </c>
      <c r="AJ192" s="151">
        <f t="shared" si="83"/>
        <v>2.5</v>
      </c>
      <c r="AK192" s="152">
        <f t="shared" si="99"/>
        <v>2.5</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f t="shared" si="84"/>
        <v>9</v>
      </c>
      <c r="AX192" s="154" t="str">
        <f t="shared" si="85"/>
        <v/>
      </c>
      <c r="AY192" s="178">
        <f t="shared" si="86"/>
        <v>9</v>
      </c>
      <c r="AZ192" s="169" t="str">
        <f t="shared" si="87"/>
        <v/>
      </c>
      <c r="BA192" s="159">
        <f t="shared" si="88"/>
        <v>0.25</v>
      </c>
      <c r="BB192" s="160" t="str">
        <f t="shared" si="89"/>
        <v/>
      </c>
      <c r="BC192" s="171">
        <f t="shared" si="112"/>
        <v>0.25</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75" x14ac:dyDescent="0.3">
      <c r="A193" s="205"/>
      <c r="B193" s="206"/>
      <c r="C193" s="198">
        <v>182</v>
      </c>
      <c r="D193" s="615" t="s">
        <v>3596</v>
      </c>
      <c r="E193" s="15" t="s">
        <v>3486</v>
      </c>
      <c r="F193" s="14"/>
      <c r="G193" s="123">
        <v>45155</v>
      </c>
      <c r="H193" s="124">
        <v>45167</v>
      </c>
      <c r="I193" s="130" t="s">
        <v>0</v>
      </c>
      <c r="J193" s="21"/>
      <c r="K193" s="134"/>
      <c r="L193" s="24"/>
      <c r="M193" s="372">
        <v>45167</v>
      </c>
      <c r="N193" s="147">
        <f t="shared" si="95"/>
        <v>9</v>
      </c>
      <c r="O193" s="23" t="s">
        <v>0</v>
      </c>
      <c r="P193" s="23"/>
      <c r="Q193" s="23"/>
      <c r="R193" s="23"/>
      <c r="S193" s="23"/>
      <c r="T193" s="24"/>
      <c r="U193" s="25"/>
      <c r="V193" s="28">
        <v>0.25</v>
      </c>
      <c r="W193" s="299">
        <v>0.25</v>
      </c>
      <c r="X193" s="296"/>
      <c r="Y193" s="149">
        <f t="shared" si="81"/>
        <v>0.5</v>
      </c>
      <c r="Z193" s="148">
        <f t="shared" si="96"/>
        <v>7.5</v>
      </c>
      <c r="AA193" s="306"/>
      <c r="AB193" s="377">
        <f t="shared" si="105"/>
        <v>-30</v>
      </c>
      <c r="AC193" s="348"/>
      <c r="AD193" s="210" t="str">
        <f t="shared" si="82"/>
        <v/>
      </c>
      <c r="AE193" s="345">
        <f t="shared" si="97"/>
        <v>-22.5</v>
      </c>
      <c r="AF193" s="318"/>
      <c r="AG193" s="317"/>
      <c r="AH193" s="315"/>
      <c r="AI193" s="150">
        <f t="shared" si="98"/>
        <v>0</v>
      </c>
      <c r="AJ193" s="151">
        <f t="shared" si="83"/>
        <v>7.5</v>
      </c>
      <c r="AK193" s="152">
        <f t="shared" si="99"/>
        <v>7.5</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f t="shared" si="84"/>
        <v>9</v>
      </c>
      <c r="AX193" s="154" t="str">
        <f t="shared" si="85"/>
        <v/>
      </c>
      <c r="AY193" s="178">
        <f t="shared" si="86"/>
        <v>9</v>
      </c>
      <c r="AZ193" s="169" t="str">
        <f t="shared" si="87"/>
        <v/>
      </c>
      <c r="BA193" s="159">
        <f t="shared" si="88"/>
        <v>0.25</v>
      </c>
      <c r="BB193" s="160" t="str">
        <f t="shared" si="89"/>
        <v/>
      </c>
      <c r="BC193" s="171">
        <f t="shared" si="112"/>
        <v>0.25</v>
      </c>
      <c r="BD193" s="160" t="str">
        <f t="shared" si="90"/>
        <v/>
      </c>
      <c r="BE193" s="186">
        <f t="shared" si="91"/>
        <v>0.25</v>
      </c>
      <c r="BF193" s="160" t="str">
        <f t="shared" si="92"/>
        <v/>
      </c>
      <c r="BG193" s="171">
        <f t="shared" si="93"/>
        <v>0.25</v>
      </c>
      <c r="BH193" s="161" t="str">
        <f t="shared" si="94"/>
        <v/>
      </c>
      <c r="BI193" s="609"/>
      <c r="BJ193" s="52" t="s">
        <v>3452</v>
      </c>
      <c r="BQ193" s="52" t="s">
        <v>1667</v>
      </c>
      <c r="BV193" s="52" t="s">
        <v>1668</v>
      </c>
      <c r="BW193" s="52"/>
      <c r="BX193" s="52" t="s">
        <v>1669</v>
      </c>
      <c r="BY193" s="52" t="s">
        <v>1670</v>
      </c>
      <c r="CA193" s="52" t="s">
        <v>1511</v>
      </c>
      <c r="CC193" s="52" t="s">
        <v>1671</v>
      </c>
    </row>
    <row r="194" spans="1:81" ht="26.25" customHeight="1" x14ac:dyDescent="0.3">
      <c r="A194" s="205"/>
      <c r="B194" s="206"/>
      <c r="C194" s="198">
        <v>183</v>
      </c>
      <c r="D194" s="618" t="s">
        <v>3597</v>
      </c>
      <c r="E194" s="13" t="s">
        <v>3486</v>
      </c>
      <c r="F194" s="14"/>
      <c r="G194" s="123">
        <v>45155</v>
      </c>
      <c r="H194" s="124">
        <v>45167</v>
      </c>
      <c r="I194" s="130" t="s">
        <v>0</v>
      </c>
      <c r="J194" s="21"/>
      <c r="K194" s="134"/>
      <c r="L194" s="24"/>
      <c r="M194" s="372">
        <v>45167</v>
      </c>
      <c r="N194" s="147">
        <f t="shared" si="95"/>
        <v>9</v>
      </c>
      <c r="O194" s="23" t="s">
        <v>0</v>
      </c>
      <c r="P194" s="23"/>
      <c r="Q194" s="23"/>
      <c r="R194" s="23"/>
      <c r="S194" s="23"/>
      <c r="T194" s="24"/>
      <c r="U194" s="25"/>
      <c r="V194" s="28">
        <v>0.25</v>
      </c>
      <c r="W194" s="299">
        <v>0.25</v>
      </c>
      <c r="X194" s="296"/>
      <c r="Y194" s="149">
        <f t="shared" si="81"/>
        <v>0.5</v>
      </c>
      <c r="Z194" s="148">
        <f t="shared" si="96"/>
        <v>7.5</v>
      </c>
      <c r="AA194" s="306"/>
      <c r="AB194" s="377">
        <f t="shared" si="105"/>
        <v>-30</v>
      </c>
      <c r="AC194" s="348"/>
      <c r="AD194" s="210" t="str">
        <f t="shared" si="82"/>
        <v/>
      </c>
      <c r="AE194" s="345">
        <f t="shared" si="97"/>
        <v>-22.5</v>
      </c>
      <c r="AF194" s="318"/>
      <c r="AG194" s="317"/>
      <c r="AH194" s="315"/>
      <c r="AI194" s="150">
        <f t="shared" si="98"/>
        <v>0</v>
      </c>
      <c r="AJ194" s="151">
        <f t="shared" si="83"/>
        <v>7.5</v>
      </c>
      <c r="AK194" s="152">
        <f t="shared" si="99"/>
        <v>7.5</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f t="shared" si="84"/>
        <v>9</v>
      </c>
      <c r="AX194" s="154" t="str">
        <f t="shared" si="85"/>
        <v/>
      </c>
      <c r="AY194" s="178">
        <f t="shared" si="86"/>
        <v>9</v>
      </c>
      <c r="AZ194" s="169" t="str">
        <f t="shared" si="87"/>
        <v/>
      </c>
      <c r="BA194" s="159">
        <f t="shared" si="88"/>
        <v>0.25</v>
      </c>
      <c r="BB194" s="160" t="str">
        <f t="shared" si="89"/>
        <v/>
      </c>
      <c r="BC194" s="171">
        <f t="shared" si="112"/>
        <v>0.25</v>
      </c>
      <c r="BD194" s="160" t="str">
        <f t="shared" si="90"/>
        <v/>
      </c>
      <c r="BE194" s="186">
        <f t="shared" si="91"/>
        <v>0.25</v>
      </c>
      <c r="BF194" s="160" t="str">
        <f t="shared" si="92"/>
        <v/>
      </c>
      <c r="BG194" s="171">
        <f t="shared" si="93"/>
        <v>0.25</v>
      </c>
      <c r="BH194" s="161" t="str">
        <f t="shared" si="94"/>
        <v/>
      </c>
      <c r="BI194" s="609"/>
      <c r="BJ194" s="60" t="s">
        <v>3453</v>
      </c>
      <c r="BQ194" s="52" t="s">
        <v>1661</v>
      </c>
      <c r="BV194" s="52" t="s">
        <v>1672</v>
      </c>
      <c r="BW194" s="52"/>
      <c r="BX194" s="52" t="s">
        <v>1673</v>
      </c>
      <c r="BY194" s="52" t="s">
        <v>1674</v>
      </c>
      <c r="CA194" s="52" t="s">
        <v>1675</v>
      </c>
      <c r="CC194" s="52" t="s">
        <v>1676</v>
      </c>
    </row>
    <row r="195" spans="1:81" ht="37.5" x14ac:dyDescent="0.3">
      <c r="A195" s="205"/>
      <c r="B195" s="206"/>
      <c r="C195" s="197">
        <v>184</v>
      </c>
      <c r="D195" s="618" t="s">
        <v>3558</v>
      </c>
      <c r="E195" s="13" t="s">
        <v>3486</v>
      </c>
      <c r="F195" s="14"/>
      <c r="G195" s="123">
        <v>45155</v>
      </c>
      <c r="H195" s="124">
        <v>45167</v>
      </c>
      <c r="I195" s="130" t="s">
        <v>0</v>
      </c>
      <c r="J195" s="21"/>
      <c r="K195" s="134"/>
      <c r="L195" s="24"/>
      <c r="M195" s="372">
        <v>45167</v>
      </c>
      <c r="N195" s="147">
        <f t="shared" si="95"/>
        <v>9</v>
      </c>
      <c r="O195" s="23" t="s">
        <v>0</v>
      </c>
      <c r="P195" s="23"/>
      <c r="Q195" s="23"/>
      <c r="R195" s="23"/>
      <c r="S195" s="23"/>
      <c r="T195" s="24"/>
      <c r="U195" s="25"/>
      <c r="V195" s="28">
        <v>0.25</v>
      </c>
      <c r="W195" s="299">
        <v>0.25</v>
      </c>
      <c r="X195" s="296"/>
      <c r="Y195" s="149">
        <f t="shared" si="81"/>
        <v>0.5</v>
      </c>
      <c r="Z195" s="148">
        <f t="shared" si="96"/>
        <v>7.5</v>
      </c>
      <c r="AA195" s="306"/>
      <c r="AB195" s="377">
        <f t="shared" si="105"/>
        <v>-30</v>
      </c>
      <c r="AC195" s="348"/>
      <c r="AD195" s="210" t="str">
        <f t="shared" si="82"/>
        <v/>
      </c>
      <c r="AE195" s="345">
        <f t="shared" si="97"/>
        <v>-22.5</v>
      </c>
      <c r="AF195" s="318"/>
      <c r="AG195" s="317"/>
      <c r="AH195" s="315"/>
      <c r="AI195" s="150">
        <f t="shared" si="98"/>
        <v>0</v>
      </c>
      <c r="AJ195" s="151">
        <f t="shared" si="83"/>
        <v>7.5</v>
      </c>
      <c r="AK195" s="152">
        <f t="shared" si="99"/>
        <v>7.5</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f t="shared" si="84"/>
        <v>9</v>
      </c>
      <c r="AX195" s="154" t="str">
        <f t="shared" si="85"/>
        <v/>
      </c>
      <c r="AY195" s="178">
        <f t="shared" si="86"/>
        <v>9</v>
      </c>
      <c r="AZ195" s="169" t="str">
        <f t="shared" si="87"/>
        <v/>
      </c>
      <c r="BA195" s="159">
        <f t="shared" si="88"/>
        <v>0.25</v>
      </c>
      <c r="BB195" s="160" t="str">
        <f t="shared" si="89"/>
        <v/>
      </c>
      <c r="BC195" s="171">
        <f t="shared" si="112"/>
        <v>0.25</v>
      </c>
      <c r="BD195" s="160" t="str">
        <f t="shared" si="90"/>
        <v/>
      </c>
      <c r="BE195" s="186">
        <f t="shared" si="91"/>
        <v>0.25</v>
      </c>
      <c r="BF195" s="160" t="str">
        <f t="shared" si="92"/>
        <v/>
      </c>
      <c r="BG195" s="171">
        <f t="shared" si="93"/>
        <v>0.25</v>
      </c>
      <c r="BH195" s="161" t="str">
        <f t="shared" si="94"/>
        <v/>
      </c>
      <c r="BI195" s="609"/>
      <c r="BJ195" s="60" t="s">
        <v>3454</v>
      </c>
      <c r="BQ195" s="52" t="s">
        <v>1677</v>
      </c>
      <c r="BV195" s="52" t="s">
        <v>1678</v>
      </c>
      <c r="BW195" s="52"/>
      <c r="BX195" s="52" t="s">
        <v>1679</v>
      </c>
      <c r="BY195" s="52" t="s">
        <v>1680</v>
      </c>
      <c r="CA195" s="52" t="s">
        <v>1681</v>
      </c>
      <c r="CC195" s="52" t="s">
        <v>1682</v>
      </c>
    </row>
    <row r="196" spans="1:81" ht="37.5" x14ac:dyDescent="0.3">
      <c r="A196" s="205"/>
      <c r="B196" s="206"/>
      <c r="C196" s="198">
        <v>185</v>
      </c>
      <c r="D196" s="618" t="s">
        <v>3559</v>
      </c>
      <c r="E196" s="13" t="s">
        <v>3486</v>
      </c>
      <c r="F196" s="14"/>
      <c r="G196" s="123">
        <v>45155</v>
      </c>
      <c r="H196" s="124">
        <v>45167</v>
      </c>
      <c r="I196" s="130" t="s">
        <v>0</v>
      </c>
      <c r="J196" s="21"/>
      <c r="K196" s="134"/>
      <c r="L196" s="24"/>
      <c r="M196" s="372">
        <v>45167</v>
      </c>
      <c r="N196" s="147">
        <f t="shared" si="95"/>
        <v>9</v>
      </c>
      <c r="O196" s="23" t="s">
        <v>0</v>
      </c>
      <c r="P196" s="23"/>
      <c r="Q196" s="23"/>
      <c r="R196" s="23"/>
      <c r="S196" s="23"/>
      <c r="T196" s="24"/>
      <c r="U196" s="25"/>
      <c r="V196" s="28">
        <v>0.25</v>
      </c>
      <c r="W196" s="299">
        <v>0.25</v>
      </c>
      <c r="X196" s="296"/>
      <c r="Y196" s="149">
        <f t="shared" si="81"/>
        <v>0.5</v>
      </c>
      <c r="Z196" s="148">
        <f t="shared" si="96"/>
        <v>7.5</v>
      </c>
      <c r="AA196" s="306"/>
      <c r="AB196" s="377">
        <f t="shared" si="105"/>
        <v>-30</v>
      </c>
      <c r="AC196" s="348"/>
      <c r="AD196" s="210" t="str">
        <f t="shared" si="82"/>
        <v/>
      </c>
      <c r="AE196" s="345">
        <f t="shared" si="97"/>
        <v>-22.5</v>
      </c>
      <c r="AF196" s="318"/>
      <c r="AG196" s="317"/>
      <c r="AH196" s="315"/>
      <c r="AI196" s="150">
        <f t="shared" si="98"/>
        <v>0</v>
      </c>
      <c r="AJ196" s="151">
        <f t="shared" si="83"/>
        <v>7.5</v>
      </c>
      <c r="AK196" s="152">
        <f t="shared" si="99"/>
        <v>7.5</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f t="shared" si="84"/>
        <v>9</v>
      </c>
      <c r="AX196" s="154" t="str">
        <f t="shared" si="85"/>
        <v/>
      </c>
      <c r="AY196" s="178">
        <f t="shared" si="86"/>
        <v>9</v>
      </c>
      <c r="AZ196" s="169" t="str">
        <f t="shared" si="87"/>
        <v/>
      </c>
      <c r="BA196" s="159">
        <f t="shared" si="88"/>
        <v>0.25</v>
      </c>
      <c r="BB196" s="160" t="str">
        <f t="shared" si="89"/>
        <v/>
      </c>
      <c r="BC196" s="171">
        <f t="shared" si="112"/>
        <v>0.25</v>
      </c>
      <c r="BD196" s="160" t="str">
        <f t="shared" si="90"/>
        <v/>
      </c>
      <c r="BE196" s="186">
        <f t="shared" si="91"/>
        <v>0.25</v>
      </c>
      <c r="BF196" s="160" t="str">
        <f t="shared" si="92"/>
        <v/>
      </c>
      <c r="BG196" s="171">
        <f t="shared" si="93"/>
        <v>0.25</v>
      </c>
      <c r="BH196" s="161" t="str">
        <f t="shared" si="94"/>
        <v/>
      </c>
      <c r="BI196" s="609"/>
      <c r="BJ196" t="s">
        <v>3455</v>
      </c>
      <c r="BQ196" s="52" t="s">
        <v>1683</v>
      </c>
      <c r="BV196" s="52" t="s">
        <v>1684</v>
      </c>
      <c r="BW196" s="52"/>
      <c r="BX196" s="52" t="s">
        <v>1685</v>
      </c>
      <c r="BY196" s="52" t="s">
        <v>1686</v>
      </c>
      <c r="CA196" s="52" t="s">
        <v>1687</v>
      </c>
      <c r="CC196" s="52" t="s">
        <v>1688</v>
      </c>
    </row>
    <row r="197" spans="1:81" ht="41.25" customHeight="1" x14ac:dyDescent="0.3">
      <c r="A197" s="205"/>
      <c r="B197" s="206"/>
      <c r="C197" s="197">
        <v>186</v>
      </c>
      <c r="D197" s="622" t="s">
        <v>3550</v>
      </c>
      <c r="E197" s="15"/>
      <c r="F197" s="14"/>
      <c r="G197" s="123">
        <v>45155</v>
      </c>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3456</v>
      </c>
      <c r="BQ197" s="52" t="s">
        <v>1689</v>
      </c>
      <c r="BV197" s="52" t="s">
        <v>1690</v>
      </c>
      <c r="BW197" s="52"/>
      <c r="BX197" s="52" t="s">
        <v>358</v>
      </c>
      <c r="BY197" s="52" t="s">
        <v>1691</v>
      </c>
      <c r="CA197" s="52" t="s">
        <v>1692</v>
      </c>
      <c r="CC197" s="52" t="s">
        <v>1693</v>
      </c>
    </row>
    <row r="198" spans="1:81" ht="18.75" x14ac:dyDescent="0.3">
      <c r="A198" s="205"/>
      <c r="B198" s="206"/>
      <c r="C198" s="198">
        <v>187</v>
      </c>
      <c r="D198" s="622" t="s">
        <v>3551</v>
      </c>
      <c r="E198" s="13"/>
      <c r="F198" s="14"/>
      <c r="G198" s="123">
        <v>45155</v>
      </c>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3457</v>
      </c>
      <c r="BQ198" s="52" t="s">
        <v>1694</v>
      </c>
      <c r="BV198" s="52" t="s">
        <v>1695</v>
      </c>
      <c r="BW198" s="52"/>
      <c r="BX198" s="52" t="s">
        <v>1696</v>
      </c>
      <c r="BY198" s="52" t="s">
        <v>1680</v>
      </c>
      <c r="CA198" s="52" t="s">
        <v>1697</v>
      </c>
      <c r="CC198" s="52" t="s">
        <v>1698</v>
      </c>
    </row>
    <row r="199" spans="1:81" ht="37.5" x14ac:dyDescent="0.3">
      <c r="A199" s="205"/>
      <c r="B199" s="206"/>
      <c r="C199" s="198">
        <v>188</v>
      </c>
      <c r="D199" s="616" t="s">
        <v>3552</v>
      </c>
      <c r="E199" s="13"/>
      <c r="F199" s="14"/>
      <c r="G199" s="123">
        <v>45155</v>
      </c>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3458</v>
      </c>
      <c r="BQ199" s="52" t="s">
        <v>1699</v>
      </c>
      <c r="BV199" s="52" t="s">
        <v>1700</v>
      </c>
      <c r="BW199" s="52"/>
      <c r="BX199" s="52" t="s">
        <v>1701</v>
      </c>
      <c r="BY199" s="52" t="s">
        <v>1686</v>
      </c>
      <c r="CA199" s="52" t="s">
        <v>1702</v>
      </c>
      <c r="CC199" s="52" t="s">
        <v>1703</v>
      </c>
    </row>
    <row r="200" spans="1:81" ht="37.5" x14ac:dyDescent="0.3">
      <c r="A200" s="205"/>
      <c r="B200" s="206"/>
      <c r="C200" s="197">
        <v>189</v>
      </c>
      <c r="D200" s="622" t="s">
        <v>3553</v>
      </c>
      <c r="E200" s="13"/>
      <c r="F200" s="14"/>
      <c r="G200" s="123">
        <v>45155</v>
      </c>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3459</v>
      </c>
      <c r="BQ200" s="52" t="s">
        <v>1704</v>
      </c>
      <c r="BV200" s="52" t="s">
        <v>1705</v>
      </c>
      <c r="BW200" s="52"/>
      <c r="BX200" s="52" t="s">
        <v>1706</v>
      </c>
      <c r="BY200" s="52" t="s">
        <v>1707</v>
      </c>
      <c r="CA200" s="52" t="s">
        <v>1708</v>
      </c>
      <c r="CC200" s="52" t="s">
        <v>1709</v>
      </c>
    </row>
    <row r="201" spans="1:81" ht="37.5" x14ac:dyDescent="0.3">
      <c r="A201" s="205"/>
      <c r="B201" s="206"/>
      <c r="C201" s="198">
        <v>190</v>
      </c>
      <c r="D201" s="622" t="s">
        <v>3554</v>
      </c>
      <c r="E201" s="15"/>
      <c r="F201" s="14"/>
      <c r="G201" s="123">
        <v>45155</v>
      </c>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3460</v>
      </c>
      <c r="BQ201" s="52" t="s">
        <v>1710</v>
      </c>
      <c r="BV201" s="52" t="s">
        <v>1711</v>
      </c>
      <c r="BW201" s="52"/>
      <c r="BX201" s="52" t="s">
        <v>1712</v>
      </c>
      <c r="BY201" s="52" t="s">
        <v>1713</v>
      </c>
      <c r="CA201" s="52" t="s">
        <v>1714</v>
      </c>
      <c r="CC201" s="52" t="s">
        <v>1715</v>
      </c>
    </row>
    <row r="202" spans="1:81" ht="37.5" x14ac:dyDescent="0.3">
      <c r="A202" s="205"/>
      <c r="B202" s="206"/>
      <c r="C202" s="197">
        <v>191</v>
      </c>
      <c r="D202" s="622" t="s">
        <v>3555</v>
      </c>
      <c r="E202" s="13"/>
      <c r="F202" s="14"/>
      <c r="G202" s="123">
        <v>45155</v>
      </c>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3461</v>
      </c>
      <c r="BQ202" s="52" t="s">
        <v>1716</v>
      </c>
      <c r="BV202" s="52" t="s">
        <v>1717</v>
      </c>
      <c r="BW202" s="52"/>
      <c r="BX202" s="52" t="s">
        <v>1718</v>
      </c>
      <c r="BY202" s="52" t="s">
        <v>1719</v>
      </c>
      <c r="CA202" s="52" t="s">
        <v>1720</v>
      </c>
      <c r="CC202" s="52" t="s">
        <v>1721</v>
      </c>
    </row>
    <row r="203" spans="1:81" ht="18.75" x14ac:dyDescent="0.3">
      <c r="A203" s="205"/>
      <c r="B203" s="206"/>
      <c r="C203" s="198">
        <v>192</v>
      </c>
      <c r="D203" s="616" t="s">
        <v>3556</v>
      </c>
      <c r="E203" s="13"/>
      <c r="F203" s="14"/>
      <c r="G203" s="123">
        <v>45155</v>
      </c>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3462</v>
      </c>
      <c r="BQ203" s="52" t="s">
        <v>1421</v>
      </c>
      <c r="BV203" s="52" t="s">
        <v>1722</v>
      </c>
      <c r="BW203" s="52"/>
      <c r="BX203" s="52" t="s">
        <v>1723</v>
      </c>
      <c r="BY203" s="52" t="s">
        <v>1724</v>
      </c>
      <c r="CA203" s="52" t="s">
        <v>1725</v>
      </c>
      <c r="CC203" s="52" t="s">
        <v>1726</v>
      </c>
    </row>
    <row r="204" spans="1:81" ht="18.75" x14ac:dyDescent="0.3">
      <c r="A204" s="205"/>
      <c r="B204" s="206"/>
      <c r="C204" s="198">
        <v>193</v>
      </c>
      <c r="D204" s="622" t="s">
        <v>3557</v>
      </c>
      <c r="E204" s="13"/>
      <c r="F204" s="14"/>
      <c r="G204" s="123">
        <v>45155</v>
      </c>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3463</v>
      </c>
      <c r="BQ204" s="52" t="s">
        <v>1633</v>
      </c>
      <c r="BV204" s="52" t="s">
        <v>1727</v>
      </c>
      <c r="BW204" s="52"/>
      <c r="BX204" s="52" t="s">
        <v>1728</v>
      </c>
      <c r="BY204" s="52" t="s">
        <v>1729</v>
      </c>
      <c r="CA204" s="52" t="s">
        <v>1730</v>
      </c>
      <c r="CC204" s="52" t="s">
        <v>1731</v>
      </c>
    </row>
    <row r="205" spans="1:81" ht="37.5" x14ac:dyDescent="0.3">
      <c r="A205" s="205"/>
      <c r="B205" s="206"/>
      <c r="C205" s="197">
        <v>194</v>
      </c>
      <c r="D205" s="622" t="s">
        <v>3558</v>
      </c>
      <c r="E205" s="15"/>
      <c r="F205" s="14"/>
      <c r="G205" s="123">
        <v>45155</v>
      </c>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3464</v>
      </c>
      <c r="BQ205" s="52" t="s">
        <v>1364</v>
      </c>
      <c r="BV205" s="52" t="s">
        <v>1732</v>
      </c>
      <c r="BW205" s="52"/>
      <c r="BX205" s="52" t="s">
        <v>1733</v>
      </c>
      <c r="BY205" s="52" t="s">
        <v>1734</v>
      </c>
      <c r="CA205" s="52" t="s">
        <v>1735</v>
      </c>
      <c r="CC205" s="52" t="s">
        <v>1736</v>
      </c>
    </row>
    <row r="206" spans="1:81" ht="37.5" x14ac:dyDescent="0.3">
      <c r="A206" s="205"/>
      <c r="B206" s="206"/>
      <c r="C206" s="198">
        <v>195</v>
      </c>
      <c r="D206" s="622" t="s">
        <v>3559</v>
      </c>
      <c r="E206" s="13"/>
      <c r="F206" s="14"/>
      <c r="G206" s="123">
        <v>45155</v>
      </c>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3465</v>
      </c>
      <c r="BQ206" s="52" t="s">
        <v>636</v>
      </c>
      <c r="BV206" s="52" t="s">
        <v>1737</v>
      </c>
      <c r="BW206" s="52"/>
      <c r="BX206" s="52" t="s">
        <v>1738</v>
      </c>
      <c r="BY206" s="52" t="s">
        <v>1739</v>
      </c>
      <c r="CA206" s="52" t="s">
        <v>1740</v>
      </c>
      <c r="CC206" s="52" t="s">
        <v>1741</v>
      </c>
    </row>
    <row r="207" spans="1:81" ht="39" customHeight="1" x14ac:dyDescent="0.3">
      <c r="A207" s="205"/>
      <c r="B207" s="206"/>
      <c r="C207" s="197">
        <v>196</v>
      </c>
      <c r="D207" s="623" t="s">
        <v>3550</v>
      </c>
      <c r="E207" s="18" t="s">
        <v>3505</v>
      </c>
      <c r="F207" s="14"/>
      <c r="G207" s="123">
        <v>45155</v>
      </c>
      <c r="H207" s="124">
        <v>45167</v>
      </c>
      <c r="I207" s="130" t="s">
        <v>0</v>
      </c>
      <c r="J207" s="21"/>
      <c r="K207" s="134"/>
      <c r="L207" s="24"/>
      <c r="M207" s="372">
        <v>45167</v>
      </c>
      <c r="N207" s="147">
        <f t="shared" si="127"/>
        <v>9</v>
      </c>
      <c r="O207" s="23"/>
      <c r="P207" s="23"/>
      <c r="Q207" s="23"/>
      <c r="R207" s="23" t="s">
        <v>0</v>
      </c>
      <c r="S207" s="23"/>
      <c r="T207" s="24"/>
      <c r="U207" s="25"/>
      <c r="V207" s="28">
        <v>0.25</v>
      </c>
      <c r="W207" s="299"/>
      <c r="X207" s="296"/>
      <c r="Y207" s="149">
        <f t="shared" si="113"/>
        <v>0.25</v>
      </c>
      <c r="Z207" s="148">
        <f t="shared" si="128"/>
        <v>2.5</v>
      </c>
      <c r="AA207" s="306"/>
      <c r="AB207" s="377">
        <f t="shared" si="137"/>
        <v>-30</v>
      </c>
      <c r="AC207" s="348"/>
      <c r="AD207" s="210" t="str">
        <f t="shared" si="114"/>
        <v/>
      </c>
      <c r="AE207" s="345">
        <f t="shared" si="129"/>
        <v>-27.5</v>
      </c>
      <c r="AF207" s="318"/>
      <c r="AG207" s="317"/>
      <c r="AH207" s="315"/>
      <c r="AI207" s="150">
        <f t="shared" si="130"/>
        <v>0</v>
      </c>
      <c r="AJ207" s="151">
        <f t="shared" si="115"/>
        <v>2.5</v>
      </c>
      <c r="AK207" s="152">
        <f t="shared" si="131"/>
        <v>2.5</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f t="shared" si="116"/>
        <v>9</v>
      </c>
      <c r="AX207" s="154" t="str">
        <f t="shared" si="117"/>
        <v/>
      </c>
      <c r="AY207" s="178">
        <f t="shared" si="118"/>
        <v>9</v>
      </c>
      <c r="AZ207" s="169" t="str">
        <f t="shared" si="119"/>
        <v/>
      </c>
      <c r="BA207" s="159">
        <f t="shared" si="120"/>
        <v>0.25</v>
      </c>
      <c r="BB207" s="160" t="str">
        <f t="shared" si="121"/>
        <v/>
      </c>
      <c r="BC207" s="171">
        <f t="shared" si="112"/>
        <v>0.25</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75" x14ac:dyDescent="0.3">
      <c r="A208" s="205"/>
      <c r="B208" s="206"/>
      <c r="C208" s="198">
        <v>197</v>
      </c>
      <c r="D208" s="623" t="s">
        <v>3551</v>
      </c>
      <c r="E208" s="13" t="s">
        <v>3505</v>
      </c>
      <c r="F208" s="14"/>
      <c r="G208" s="123">
        <v>45155</v>
      </c>
      <c r="H208" s="124">
        <v>45167</v>
      </c>
      <c r="I208" s="130" t="s">
        <v>0</v>
      </c>
      <c r="J208" s="21"/>
      <c r="K208" s="134"/>
      <c r="L208" s="24"/>
      <c r="M208" s="372">
        <v>45167</v>
      </c>
      <c r="N208" s="147">
        <f t="shared" si="127"/>
        <v>9</v>
      </c>
      <c r="O208" s="23"/>
      <c r="P208" s="23"/>
      <c r="Q208" s="23"/>
      <c r="R208" s="23" t="s">
        <v>0</v>
      </c>
      <c r="S208" s="23"/>
      <c r="T208" s="24"/>
      <c r="U208" s="25"/>
      <c r="V208" s="28">
        <v>0.25</v>
      </c>
      <c r="W208" s="299"/>
      <c r="X208" s="296"/>
      <c r="Y208" s="149">
        <f t="shared" si="113"/>
        <v>0.25</v>
      </c>
      <c r="Z208" s="148">
        <f t="shared" si="128"/>
        <v>2.5</v>
      </c>
      <c r="AA208" s="306"/>
      <c r="AB208" s="377">
        <f t="shared" si="137"/>
        <v>-30</v>
      </c>
      <c r="AC208" s="348"/>
      <c r="AD208" s="210" t="str">
        <f t="shared" si="114"/>
        <v/>
      </c>
      <c r="AE208" s="345">
        <f t="shared" si="129"/>
        <v>-27.5</v>
      </c>
      <c r="AF208" s="318"/>
      <c r="AG208" s="317"/>
      <c r="AH208" s="315"/>
      <c r="AI208" s="150">
        <f t="shared" si="130"/>
        <v>0</v>
      </c>
      <c r="AJ208" s="151">
        <f t="shared" si="115"/>
        <v>2.5</v>
      </c>
      <c r="AK208" s="152">
        <f t="shared" si="131"/>
        <v>2.5</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f t="shared" si="116"/>
        <v>9</v>
      </c>
      <c r="AX208" s="154" t="str">
        <f t="shared" si="117"/>
        <v/>
      </c>
      <c r="AY208" s="178">
        <f t="shared" si="118"/>
        <v>9</v>
      </c>
      <c r="AZ208" s="169" t="str">
        <f t="shared" si="119"/>
        <v/>
      </c>
      <c r="BA208" s="159">
        <f t="shared" si="120"/>
        <v>0.25</v>
      </c>
      <c r="BB208" s="160" t="str">
        <f t="shared" si="121"/>
        <v/>
      </c>
      <c r="BC208" s="171">
        <f t="shared" si="112"/>
        <v>0.25</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37.5" x14ac:dyDescent="0.3">
      <c r="A209" s="205"/>
      <c r="B209" s="206"/>
      <c r="C209" s="198">
        <v>198</v>
      </c>
      <c r="D209" s="617" t="s">
        <v>3552</v>
      </c>
      <c r="E209" s="13" t="s">
        <v>3598</v>
      </c>
      <c r="F209" s="14"/>
      <c r="G209" s="123">
        <v>45155</v>
      </c>
      <c r="H209" s="124">
        <v>45167</v>
      </c>
      <c r="I209" s="130" t="s">
        <v>0</v>
      </c>
      <c r="J209" s="21"/>
      <c r="K209" s="134"/>
      <c r="L209" s="24"/>
      <c r="M209" s="372">
        <v>45167</v>
      </c>
      <c r="N209" s="147">
        <f t="shared" si="127"/>
        <v>9</v>
      </c>
      <c r="O209" s="23"/>
      <c r="P209" s="23"/>
      <c r="Q209" s="23" t="s">
        <v>0</v>
      </c>
      <c r="R209" s="23"/>
      <c r="S209" s="23"/>
      <c r="T209" s="24"/>
      <c r="U209" s="25"/>
      <c r="V209" s="28">
        <v>1</v>
      </c>
      <c r="W209" s="299">
        <v>1</v>
      </c>
      <c r="X209" s="296"/>
      <c r="Y209" s="149">
        <f t="shared" si="113"/>
        <v>2</v>
      </c>
      <c r="Z209" s="148">
        <f t="shared" si="128"/>
        <v>30</v>
      </c>
      <c r="AA209" s="306"/>
      <c r="AB209" s="377">
        <f t="shared" si="137"/>
        <v>-30</v>
      </c>
      <c r="AC209" s="348"/>
      <c r="AD209" s="210" t="str">
        <f t="shared" si="114"/>
        <v/>
      </c>
      <c r="AE209" s="345">
        <f t="shared" si="129"/>
        <v>0</v>
      </c>
      <c r="AF209" s="318"/>
      <c r="AG209" s="317"/>
      <c r="AH209" s="315"/>
      <c r="AI209" s="150">
        <f t="shared" si="130"/>
        <v>0</v>
      </c>
      <c r="AJ209" s="151">
        <f t="shared" si="115"/>
        <v>30</v>
      </c>
      <c r="AK209" s="152">
        <f t="shared" si="131"/>
        <v>30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f t="shared" si="116"/>
        <v>9</v>
      </c>
      <c r="AX209" s="154" t="str">
        <f t="shared" si="117"/>
        <v/>
      </c>
      <c r="AY209" s="178">
        <f t="shared" si="118"/>
        <v>9</v>
      </c>
      <c r="AZ209" s="169" t="str">
        <f t="shared" si="119"/>
        <v/>
      </c>
      <c r="BA209" s="159">
        <f t="shared" si="120"/>
        <v>1</v>
      </c>
      <c r="BB209" s="160" t="str">
        <f t="shared" si="121"/>
        <v/>
      </c>
      <c r="BC209" s="171">
        <f t="shared" si="112"/>
        <v>1</v>
      </c>
      <c r="BD209" s="160" t="str">
        <f t="shared" si="122"/>
        <v/>
      </c>
      <c r="BE209" s="186">
        <f t="shared" si="123"/>
        <v>1</v>
      </c>
      <c r="BF209" s="160" t="str">
        <f t="shared" si="124"/>
        <v/>
      </c>
      <c r="BG209" s="171">
        <f t="shared" si="125"/>
        <v>1</v>
      </c>
      <c r="BH209" s="161" t="str">
        <f t="shared" si="126"/>
        <v/>
      </c>
      <c r="BI209" s="609"/>
      <c r="BQ209" s="52" t="s">
        <v>1633</v>
      </c>
      <c r="BV209" s="52" t="s">
        <v>1752</v>
      </c>
      <c r="BW209" s="52"/>
      <c r="BX209" s="52" t="s">
        <v>1753</v>
      </c>
      <c r="BY209" s="52" t="s">
        <v>1754</v>
      </c>
      <c r="CA209" s="52" t="s">
        <v>1755</v>
      </c>
      <c r="CC209" s="52" t="s">
        <v>1756</v>
      </c>
    </row>
    <row r="210" spans="1:140" ht="37.5" x14ac:dyDescent="0.3">
      <c r="A210" s="205"/>
      <c r="B210" s="206"/>
      <c r="C210" s="197">
        <v>199</v>
      </c>
      <c r="D210" s="623" t="s">
        <v>3553</v>
      </c>
      <c r="E210" s="16" t="s">
        <v>3505</v>
      </c>
      <c r="F210" s="14"/>
      <c r="G210" s="123">
        <v>45155</v>
      </c>
      <c r="H210" s="124">
        <v>45167</v>
      </c>
      <c r="I210" s="130" t="s">
        <v>0</v>
      </c>
      <c r="J210" s="69"/>
      <c r="K210" s="136"/>
      <c r="L210" s="26"/>
      <c r="M210" s="372">
        <v>45167</v>
      </c>
      <c r="N210" s="147">
        <f t="shared" si="127"/>
        <v>9</v>
      </c>
      <c r="O210" s="23"/>
      <c r="P210" s="23"/>
      <c r="Q210" s="23"/>
      <c r="R210" s="23" t="s">
        <v>0</v>
      </c>
      <c r="S210" s="23"/>
      <c r="T210" s="26"/>
      <c r="U210" s="27"/>
      <c r="V210" s="28">
        <v>0.25</v>
      </c>
      <c r="W210" s="300"/>
      <c r="X210" s="299"/>
      <c r="Y210" s="149">
        <f t="shared" si="113"/>
        <v>0.25</v>
      </c>
      <c r="Z210" s="148">
        <f t="shared" si="128"/>
        <v>2.5</v>
      </c>
      <c r="AA210" s="307"/>
      <c r="AB210" s="377">
        <f t="shared" si="137"/>
        <v>-30</v>
      </c>
      <c r="AC210" s="348"/>
      <c r="AD210" s="210" t="str">
        <f t="shared" si="114"/>
        <v/>
      </c>
      <c r="AE210" s="345">
        <f t="shared" si="129"/>
        <v>-27.5</v>
      </c>
      <c r="AF210" s="319"/>
      <c r="AG210" s="320"/>
      <c r="AH210" s="318"/>
      <c r="AI210" s="150">
        <f t="shared" si="130"/>
        <v>0</v>
      </c>
      <c r="AJ210" s="151">
        <f t="shared" si="115"/>
        <v>2.5</v>
      </c>
      <c r="AK210" s="152">
        <f t="shared" si="131"/>
        <v>2.5</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f t="shared" si="116"/>
        <v>9</v>
      </c>
      <c r="AX210" s="154" t="str">
        <f t="shared" si="117"/>
        <v/>
      </c>
      <c r="AY210" s="178">
        <f t="shared" si="118"/>
        <v>9</v>
      </c>
      <c r="AZ210" s="169" t="str">
        <f t="shared" si="119"/>
        <v/>
      </c>
      <c r="BA210" s="159">
        <f t="shared" si="120"/>
        <v>0.25</v>
      </c>
      <c r="BB210" s="160" t="str">
        <f t="shared" si="121"/>
        <v/>
      </c>
      <c r="BC210" s="171">
        <f t="shared" ref="BC210:BC273" si="144">IF(OR(K210="x",F210="X",BA210&lt;=0),"",BA210)</f>
        <v>0.25</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37.5" x14ac:dyDescent="0.3">
      <c r="A211" s="205"/>
      <c r="B211" s="206"/>
      <c r="C211" s="197">
        <v>200</v>
      </c>
      <c r="D211" s="623" t="s">
        <v>3554</v>
      </c>
      <c r="E211" s="20" t="s">
        <v>3505</v>
      </c>
      <c r="F211" s="14"/>
      <c r="G211" s="123">
        <v>45155</v>
      </c>
      <c r="H211" s="124">
        <v>45167</v>
      </c>
      <c r="I211" s="130" t="s">
        <v>0</v>
      </c>
      <c r="J211" s="21"/>
      <c r="K211" s="134"/>
      <c r="L211" s="24"/>
      <c r="M211" s="372">
        <v>45167</v>
      </c>
      <c r="N211" s="147">
        <f t="shared" si="127"/>
        <v>9</v>
      </c>
      <c r="O211" s="23"/>
      <c r="P211" s="23"/>
      <c r="Q211" s="23"/>
      <c r="R211" s="23" t="s">
        <v>0</v>
      </c>
      <c r="S211" s="23"/>
      <c r="T211" s="23"/>
      <c r="U211" s="24"/>
      <c r="V211" s="28">
        <v>0.25</v>
      </c>
      <c r="W211" s="299"/>
      <c r="X211" s="299"/>
      <c r="Y211" s="149">
        <f t="shared" si="113"/>
        <v>0.25</v>
      </c>
      <c r="Z211" s="148">
        <f t="shared" si="128"/>
        <v>2.5</v>
      </c>
      <c r="AA211" s="306"/>
      <c r="AB211" s="377">
        <f t="shared" si="137"/>
        <v>-30</v>
      </c>
      <c r="AC211" s="348"/>
      <c r="AD211" s="210" t="str">
        <f t="shared" si="114"/>
        <v/>
      </c>
      <c r="AE211" s="345">
        <f t="shared" si="129"/>
        <v>-27.5</v>
      </c>
      <c r="AF211" s="318"/>
      <c r="AG211" s="321"/>
      <c r="AH211" s="318"/>
      <c r="AI211" s="150">
        <f t="shared" si="130"/>
        <v>0</v>
      </c>
      <c r="AJ211" s="151">
        <f t="shared" si="115"/>
        <v>2.5</v>
      </c>
      <c r="AK211" s="152">
        <f t="shared" si="131"/>
        <v>2.5</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f t="shared" si="116"/>
        <v>9</v>
      </c>
      <c r="AX211" s="154" t="str">
        <f t="shared" si="117"/>
        <v/>
      </c>
      <c r="AY211" s="178">
        <f t="shared" si="118"/>
        <v>9</v>
      </c>
      <c r="AZ211" s="169" t="str">
        <f t="shared" si="119"/>
        <v/>
      </c>
      <c r="BA211" s="159">
        <f t="shared" si="120"/>
        <v>0.25</v>
      </c>
      <c r="BB211" s="160" t="str">
        <f t="shared" si="121"/>
        <v/>
      </c>
      <c r="BC211" s="171">
        <f t="shared" si="144"/>
        <v>0.25</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37.5" x14ac:dyDescent="0.3">
      <c r="A212" s="203"/>
      <c r="B212" s="204"/>
      <c r="C212" s="197">
        <v>201</v>
      </c>
      <c r="D212" s="623" t="s">
        <v>3555</v>
      </c>
      <c r="E212" s="31" t="s">
        <v>3505</v>
      </c>
      <c r="F212" s="30"/>
      <c r="G212" s="123">
        <v>45155</v>
      </c>
      <c r="H212" s="124">
        <v>45167</v>
      </c>
      <c r="I212" s="130" t="s">
        <v>0</v>
      </c>
      <c r="J212" s="67"/>
      <c r="K212" s="133"/>
      <c r="L212" s="108"/>
      <c r="M212" s="372">
        <v>45167</v>
      </c>
      <c r="N212" s="147">
        <f t="shared" si="127"/>
        <v>9</v>
      </c>
      <c r="O212" s="23"/>
      <c r="P212" s="125"/>
      <c r="Q212" s="125"/>
      <c r="R212" s="125" t="s">
        <v>0</v>
      </c>
      <c r="S212" s="125"/>
      <c r="T212" s="125"/>
      <c r="U212" s="122"/>
      <c r="V212" s="28">
        <v>0.25</v>
      </c>
      <c r="W212" s="296"/>
      <c r="X212" s="296"/>
      <c r="Y212" s="149">
        <f t="shared" si="113"/>
        <v>0.25</v>
      </c>
      <c r="Z212" s="148">
        <f t="shared" si="128"/>
        <v>2.5</v>
      </c>
      <c r="AA212" s="305"/>
      <c r="AB212" s="377">
        <f t="shared" si="137"/>
        <v>-30</v>
      </c>
      <c r="AC212" s="347"/>
      <c r="AD212" s="210" t="str">
        <f t="shared" si="114"/>
        <v/>
      </c>
      <c r="AE212" s="345">
        <f t="shared" si="129"/>
        <v>-27.5</v>
      </c>
      <c r="AF212" s="310"/>
      <c r="AG212" s="311"/>
      <c r="AH212" s="310"/>
      <c r="AI212" s="150">
        <f t="shared" si="130"/>
        <v>0</v>
      </c>
      <c r="AJ212" s="151">
        <f t="shared" si="115"/>
        <v>2.5</v>
      </c>
      <c r="AK212" s="152">
        <f t="shared" si="131"/>
        <v>2.5</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f t="shared" si="116"/>
        <v>9</v>
      </c>
      <c r="AX212" s="154" t="str">
        <f t="shared" si="117"/>
        <v/>
      </c>
      <c r="AY212" s="178">
        <f t="shared" si="118"/>
        <v>9</v>
      </c>
      <c r="AZ212" s="169" t="str">
        <f t="shared" si="119"/>
        <v/>
      </c>
      <c r="BA212" s="159">
        <f t="shared" si="120"/>
        <v>0.25</v>
      </c>
      <c r="BB212" s="160" t="str">
        <f t="shared" si="121"/>
        <v/>
      </c>
      <c r="BC212" s="171">
        <f t="shared" si="144"/>
        <v>0.25</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8.75" x14ac:dyDescent="0.3">
      <c r="A213" s="203"/>
      <c r="B213" s="204"/>
      <c r="C213" s="197">
        <v>202</v>
      </c>
      <c r="D213" s="617" t="s">
        <v>3556</v>
      </c>
      <c r="E213" s="29" t="s">
        <v>3505</v>
      </c>
      <c r="F213" s="30"/>
      <c r="G213" s="123">
        <v>45155</v>
      </c>
      <c r="H213" s="124">
        <v>45167</v>
      </c>
      <c r="I213" s="130" t="s">
        <v>0</v>
      </c>
      <c r="J213" s="67"/>
      <c r="K213" s="133"/>
      <c r="L213" s="108"/>
      <c r="M213" s="372">
        <v>45167</v>
      </c>
      <c r="N213" s="147">
        <f t="shared" si="127"/>
        <v>9</v>
      </c>
      <c r="O213" s="125"/>
      <c r="P213" s="125"/>
      <c r="Q213" s="125"/>
      <c r="R213" s="125" t="s">
        <v>0</v>
      </c>
      <c r="S213" s="125"/>
      <c r="T213" s="122"/>
      <c r="U213" s="298"/>
      <c r="V213" s="28">
        <v>0.25</v>
      </c>
      <c r="W213" s="296"/>
      <c r="X213" s="296"/>
      <c r="Y213" s="149">
        <f t="shared" si="113"/>
        <v>0.25</v>
      </c>
      <c r="Z213" s="148">
        <f t="shared" si="128"/>
        <v>2.5</v>
      </c>
      <c r="AA213" s="305"/>
      <c r="AB213" s="377">
        <f t="shared" si="137"/>
        <v>-30</v>
      </c>
      <c r="AC213" s="347"/>
      <c r="AD213" s="210" t="str">
        <f t="shared" si="114"/>
        <v/>
      </c>
      <c r="AE213" s="345">
        <f t="shared" si="129"/>
        <v>-27.5</v>
      </c>
      <c r="AF213" s="310"/>
      <c r="AG213" s="312"/>
      <c r="AH213" s="313"/>
      <c r="AI213" s="150">
        <f t="shared" si="130"/>
        <v>0</v>
      </c>
      <c r="AJ213" s="151">
        <f t="shared" si="115"/>
        <v>2.5</v>
      </c>
      <c r="AK213" s="152">
        <f t="shared" si="131"/>
        <v>2.5</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f t="shared" si="116"/>
        <v>9</v>
      </c>
      <c r="AX213" s="154" t="str">
        <f t="shared" si="117"/>
        <v/>
      </c>
      <c r="AY213" s="178">
        <f t="shared" si="118"/>
        <v>9</v>
      </c>
      <c r="AZ213" s="169" t="str">
        <f t="shared" si="119"/>
        <v/>
      </c>
      <c r="BA213" s="159">
        <f t="shared" si="120"/>
        <v>0.25</v>
      </c>
      <c r="BB213" s="160" t="str">
        <f t="shared" si="121"/>
        <v/>
      </c>
      <c r="BC213" s="171">
        <f t="shared" si="144"/>
        <v>0.25</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8.75" x14ac:dyDescent="0.3">
      <c r="A214" s="203"/>
      <c r="B214" s="204"/>
      <c r="C214" s="197">
        <v>203</v>
      </c>
      <c r="D214" s="623" t="s">
        <v>3557</v>
      </c>
      <c r="E214" s="29" t="s">
        <v>3505</v>
      </c>
      <c r="F214" s="30"/>
      <c r="G214" s="123">
        <v>45155</v>
      </c>
      <c r="H214" s="124">
        <v>45167</v>
      </c>
      <c r="I214" s="130" t="s">
        <v>0</v>
      </c>
      <c r="J214" s="21"/>
      <c r="K214" s="134"/>
      <c r="L214" s="24"/>
      <c r="M214" s="372">
        <v>45167</v>
      </c>
      <c r="N214" s="147">
        <f t="shared" si="127"/>
        <v>9</v>
      </c>
      <c r="O214" s="125"/>
      <c r="P214" s="125"/>
      <c r="Q214" s="125"/>
      <c r="R214" s="125" t="s">
        <v>0</v>
      </c>
      <c r="S214" s="125"/>
      <c r="T214" s="122"/>
      <c r="U214" s="298"/>
      <c r="V214" s="28">
        <v>0.25</v>
      </c>
      <c r="W214" s="296"/>
      <c r="X214" s="296"/>
      <c r="Y214" s="149">
        <f t="shared" si="113"/>
        <v>0.25</v>
      </c>
      <c r="Z214" s="148">
        <f t="shared" si="128"/>
        <v>2.5</v>
      </c>
      <c r="AA214" s="305"/>
      <c r="AB214" s="377">
        <f t="shared" si="137"/>
        <v>-30</v>
      </c>
      <c r="AC214" s="347"/>
      <c r="AD214" s="210" t="str">
        <f t="shared" si="114"/>
        <v/>
      </c>
      <c r="AE214" s="345">
        <f t="shared" si="129"/>
        <v>-27.5</v>
      </c>
      <c r="AF214" s="310"/>
      <c r="AG214" s="312"/>
      <c r="AH214" s="313"/>
      <c r="AI214" s="150">
        <f t="shared" si="130"/>
        <v>0</v>
      </c>
      <c r="AJ214" s="151">
        <f t="shared" si="115"/>
        <v>2.5</v>
      </c>
      <c r="AK214" s="152">
        <f t="shared" si="131"/>
        <v>2.5</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f t="shared" si="116"/>
        <v>9</v>
      </c>
      <c r="AX214" s="154" t="str">
        <f t="shared" si="117"/>
        <v/>
      </c>
      <c r="AY214" s="178">
        <f t="shared" si="118"/>
        <v>9</v>
      </c>
      <c r="AZ214" s="169" t="str">
        <f t="shared" si="119"/>
        <v/>
      </c>
      <c r="BA214" s="159">
        <f t="shared" si="120"/>
        <v>0.25</v>
      </c>
      <c r="BB214" s="160" t="str">
        <f t="shared" si="121"/>
        <v/>
      </c>
      <c r="BC214" s="171">
        <f t="shared" si="144"/>
        <v>0.25</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37.5" x14ac:dyDescent="0.3">
      <c r="A215" s="203"/>
      <c r="B215" s="204"/>
      <c r="C215" s="197">
        <v>204</v>
      </c>
      <c r="D215" s="623" t="s">
        <v>3558</v>
      </c>
      <c r="E215" s="29" t="s">
        <v>3505</v>
      </c>
      <c r="F215" s="30"/>
      <c r="G215" s="123">
        <v>45155</v>
      </c>
      <c r="H215" s="124">
        <v>45167</v>
      </c>
      <c r="I215" s="130" t="s">
        <v>0</v>
      </c>
      <c r="J215" s="21"/>
      <c r="K215" s="134"/>
      <c r="L215" s="24"/>
      <c r="M215" s="372">
        <v>45167</v>
      </c>
      <c r="N215" s="147">
        <f t="shared" si="127"/>
        <v>9</v>
      </c>
      <c r="O215" s="125"/>
      <c r="P215" s="125"/>
      <c r="Q215" s="125"/>
      <c r="R215" s="125" t="s">
        <v>0</v>
      </c>
      <c r="S215" s="125"/>
      <c r="T215" s="122"/>
      <c r="U215" s="298"/>
      <c r="V215" s="28">
        <v>0.25</v>
      </c>
      <c r="W215" s="296"/>
      <c r="X215" s="296"/>
      <c r="Y215" s="149">
        <f t="shared" si="113"/>
        <v>0.25</v>
      </c>
      <c r="Z215" s="148">
        <f t="shared" si="128"/>
        <v>2.5</v>
      </c>
      <c r="AA215" s="305"/>
      <c r="AB215" s="377">
        <f t="shared" si="137"/>
        <v>-30</v>
      </c>
      <c r="AC215" s="347"/>
      <c r="AD215" s="210" t="str">
        <f t="shared" si="114"/>
        <v/>
      </c>
      <c r="AE215" s="345">
        <f t="shared" si="129"/>
        <v>-27.5</v>
      </c>
      <c r="AF215" s="310"/>
      <c r="AG215" s="312"/>
      <c r="AH215" s="313"/>
      <c r="AI215" s="150">
        <f t="shared" si="130"/>
        <v>0</v>
      </c>
      <c r="AJ215" s="151">
        <f t="shared" si="115"/>
        <v>2.5</v>
      </c>
      <c r="AK215" s="152">
        <f t="shared" si="131"/>
        <v>2.5</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f t="shared" si="116"/>
        <v>9</v>
      </c>
      <c r="AX215" s="154" t="str">
        <f t="shared" si="117"/>
        <v/>
      </c>
      <c r="AY215" s="178">
        <f t="shared" si="118"/>
        <v>9</v>
      </c>
      <c r="AZ215" s="169" t="str">
        <f t="shared" si="119"/>
        <v/>
      </c>
      <c r="BA215" s="159">
        <f t="shared" si="120"/>
        <v>0.25</v>
      </c>
      <c r="BB215" s="160" t="str">
        <f t="shared" si="121"/>
        <v/>
      </c>
      <c r="BC215" s="171">
        <f t="shared" si="144"/>
        <v>0.25</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37.5" x14ac:dyDescent="0.3">
      <c r="A216" s="205"/>
      <c r="B216" s="206"/>
      <c r="C216" s="198">
        <v>205</v>
      </c>
      <c r="D216" s="623" t="s">
        <v>3559</v>
      </c>
      <c r="E216" s="13" t="s">
        <v>3505</v>
      </c>
      <c r="F216" s="14"/>
      <c r="G216" s="123">
        <v>45155</v>
      </c>
      <c r="H216" s="124">
        <v>45167</v>
      </c>
      <c r="I216" s="130" t="s">
        <v>0</v>
      </c>
      <c r="J216" s="21"/>
      <c r="K216" s="134"/>
      <c r="L216" s="24"/>
      <c r="M216" s="372">
        <v>45167</v>
      </c>
      <c r="N216" s="147">
        <f t="shared" si="127"/>
        <v>9</v>
      </c>
      <c r="O216" s="23"/>
      <c r="P216" s="23"/>
      <c r="Q216" s="23"/>
      <c r="R216" s="23" t="s">
        <v>0</v>
      </c>
      <c r="S216" s="23"/>
      <c r="T216" s="24"/>
      <c r="U216" s="25"/>
      <c r="V216" s="28">
        <v>0.25</v>
      </c>
      <c r="W216" s="296"/>
      <c r="X216" s="296"/>
      <c r="Y216" s="149">
        <f t="shared" si="113"/>
        <v>0.25</v>
      </c>
      <c r="Z216" s="148">
        <f t="shared" si="128"/>
        <v>2.5</v>
      </c>
      <c r="AA216" s="306"/>
      <c r="AB216" s="377">
        <f t="shared" si="137"/>
        <v>-30</v>
      </c>
      <c r="AC216" s="348"/>
      <c r="AD216" s="210" t="str">
        <f t="shared" si="114"/>
        <v/>
      </c>
      <c r="AE216" s="345">
        <f t="shared" si="129"/>
        <v>-27.5</v>
      </c>
      <c r="AF216" s="318"/>
      <c r="AG216" s="317"/>
      <c r="AH216" s="315"/>
      <c r="AI216" s="150">
        <f t="shared" si="130"/>
        <v>0</v>
      </c>
      <c r="AJ216" s="151">
        <f t="shared" si="115"/>
        <v>2.5</v>
      </c>
      <c r="AK216" s="152">
        <f t="shared" si="131"/>
        <v>2.5</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f t="shared" si="116"/>
        <v>9</v>
      </c>
      <c r="AX216" s="154" t="str">
        <f t="shared" si="117"/>
        <v/>
      </c>
      <c r="AY216" s="178">
        <f t="shared" si="118"/>
        <v>9</v>
      </c>
      <c r="AZ216" s="169" t="str">
        <f t="shared" si="119"/>
        <v/>
      </c>
      <c r="BA216" s="159">
        <f t="shared" si="120"/>
        <v>0.25</v>
      </c>
      <c r="BB216" s="160" t="str">
        <f t="shared" si="121"/>
        <v/>
      </c>
      <c r="BC216" s="171">
        <f t="shared" si="144"/>
        <v>0.25</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56.25" x14ac:dyDescent="0.3">
      <c r="A217" s="205"/>
      <c r="B217" s="206"/>
      <c r="C217" s="197">
        <v>206</v>
      </c>
      <c r="D217" s="618" t="s">
        <v>3560</v>
      </c>
      <c r="E217" s="13" t="s">
        <v>3486</v>
      </c>
      <c r="F217" s="14"/>
      <c r="G217" s="123">
        <v>45159</v>
      </c>
      <c r="H217" s="124">
        <v>45167</v>
      </c>
      <c r="I217" s="130" t="s">
        <v>0</v>
      </c>
      <c r="J217" s="21"/>
      <c r="K217" s="134"/>
      <c r="L217" s="24"/>
      <c r="M217" s="372">
        <v>45167</v>
      </c>
      <c r="N217" s="147">
        <f t="shared" si="127"/>
        <v>7</v>
      </c>
      <c r="O217" s="23"/>
      <c r="P217" s="23"/>
      <c r="Q217" s="23"/>
      <c r="R217" s="23" t="s">
        <v>0</v>
      </c>
      <c r="S217" s="23"/>
      <c r="T217" s="24"/>
      <c r="U217" s="25"/>
      <c r="V217" s="28">
        <v>0.25</v>
      </c>
      <c r="W217" s="299"/>
      <c r="X217" s="296"/>
      <c r="Y217" s="149">
        <f t="shared" si="113"/>
        <v>0.25</v>
      </c>
      <c r="Z217" s="148">
        <f t="shared" si="128"/>
        <v>2.5</v>
      </c>
      <c r="AA217" s="306"/>
      <c r="AB217" s="377">
        <f t="shared" si="137"/>
        <v>-30</v>
      </c>
      <c r="AC217" s="348"/>
      <c r="AD217" s="210" t="str">
        <f t="shared" si="114"/>
        <v/>
      </c>
      <c r="AE217" s="345">
        <f t="shared" si="129"/>
        <v>-27.5</v>
      </c>
      <c r="AF217" s="318"/>
      <c r="AG217" s="317"/>
      <c r="AH217" s="315"/>
      <c r="AI217" s="150">
        <f t="shared" si="130"/>
        <v>0</v>
      </c>
      <c r="AJ217" s="151">
        <f t="shared" si="115"/>
        <v>2.5</v>
      </c>
      <c r="AK217" s="152">
        <f t="shared" si="131"/>
        <v>2.5</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f t="shared" si="116"/>
        <v>7</v>
      </c>
      <c r="AX217" s="154" t="str">
        <f t="shared" si="117"/>
        <v/>
      </c>
      <c r="AY217" s="178">
        <f t="shared" si="118"/>
        <v>7</v>
      </c>
      <c r="AZ217" s="169" t="str">
        <f t="shared" si="119"/>
        <v/>
      </c>
      <c r="BA217" s="159">
        <f t="shared" si="120"/>
        <v>0.25</v>
      </c>
      <c r="BB217" s="160" t="str">
        <f t="shared" si="121"/>
        <v/>
      </c>
      <c r="BC217" s="171">
        <f t="shared" si="144"/>
        <v>0.25</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8.75" x14ac:dyDescent="0.3">
      <c r="A218" s="205"/>
      <c r="B218" s="206"/>
      <c r="C218" s="198">
        <v>207</v>
      </c>
      <c r="D218" s="619" t="s">
        <v>3561</v>
      </c>
      <c r="E218" s="13" t="s">
        <v>3486</v>
      </c>
      <c r="F218" s="14"/>
      <c r="G218" s="123">
        <v>45159</v>
      </c>
      <c r="H218" s="124">
        <v>45167</v>
      </c>
      <c r="I218" s="130" t="s">
        <v>0</v>
      </c>
      <c r="J218" s="21"/>
      <c r="K218" s="134"/>
      <c r="L218" s="24"/>
      <c r="M218" s="372">
        <v>45167</v>
      </c>
      <c r="N218" s="147">
        <f t="shared" si="127"/>
        <v>7</v>
      </c>
      <c r="O218" s="23"/>
      <c r="P218" s="23"/>
      <c r="Q218" s="23"/>
      <c r="R218" s="23" t="s">
        <v>0</v>
      </c>
      <c r="S218" s="23"/>
      <c r="T218" s="24"/>
      <c r="U218" s="25"/>
      <c r="V218" s="28">
        <v>0.25</v>
      </c>
      <c r="W218" s="299"/>
      <c r="X218" s="296"/>
      <c r="Y218" s="149">
        <f t="shared" si="113"/>
        <v>0.25</v>
      </c>
      <c r="Z218" s="148">
        <f t="shared" si="128"/>
        <v>2.5</v>
      </c>
      <c r="AA218" s="306"/>
      <c r="AB218" s="377">
        <f t="shared" si="137"/>
        <v>-30</v>
      </c>
      <c r="AC218" s="348"/>
      <c r="AD218" s="210" t="str">
        <f t="shared" si="114"/>
        <v/>
      </c>
      <c r="AE218" s="345">
        <f t="shared" si="129"/>
        <v>-27.5</v>
      </c>
      <c r="AF218" s="318"/>
      <c r="AG218" s="317"/>
      <c r="AH218" s="315"/>
      <c r="AI218" s="150">
        <f t="shared" si="130"/>
        <v>0</v>
      </c>
      <c r="AJ218" s="151">
        <f t="shared" si="115"/>
        <v>2.5</v>
      </c>
      <c r="AK218" s="152">
        <f t="shared" si="131"/>
        <v>2.5</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f t="shared" si="116"/>
        <v>7</v>
      </c>
      <c r="AX218" s="154" t="str">
        <f t="shared" si="117"/>
        <v/>
      </c>
      <c r="AY218" s="178">
        <f t="shared" si="118"/>
        <v>7</v>
      </c>
      <c r="AZ218" s="169" t="str">
        <f t="shared" si="119"/>
        <v/>
      </c>
      <c r="BA218" s="159">
        <f t="shared" si="120"/>
        <v>0.25</v>
      </c>
      <c r="BB218" s="160" t="str">
        <f t="shared" si="121"/>
        <v/>
      </c>
      <c r="BC218" s="171">
        <f t="shared" si="144"/>
        <v>0.25</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8.75" x14ac:dyDescent="0.3">
      <c r="A219" s="205"/>
      <c r="B219" s="206"/>
      <c r="C219" s="198">
        <v>208</v>
      </c>
      <c r="D219" s="636" t="s">
        <v>3562</v>
      </c>
      <c r="E219" s="15" t="s">
        <v>3486</v>
      </c>
      <c r="F219" s="14"/>
      <c r="G219" s="123">
        <v>45159</v>
      </c>
      <c r="H219" s="124">
        <v>45167</v>
      </c>
      <c r="I219" s="130" t="s">
        <v>0</v>
      </c>
      <c r="J219" s="21"/>
      <c r="K219" s="134"/>
      <c r="L219" s="24"/>
      <c r="M219" s="372">
        <v>45167</v>
      </c>
      <c r="N219" s="147">
        <f t="shared" si="127"/>
        <v>7</v>
      </c>
      <c r="O219" s="23"/>
      <c r="P219" s="23"/>
      <c r="Q219" s="23"/>
      <c r="R219" s="23" t="s">
        <v>0</v>
      </c>
      <c r="S219" s="23"/>
      <c r="T219" s="24"/>
      <c r="U219" s="25"/>
      <c r="V219" s="28">
        <v>0.25</v>
      </c>
      <c r="W219" s="299"/>
      <c r="X219" s="296"/>
      <c r="Y219" s="149">
        <f t="shared" si="113"/>
        <v>0.25</v>
      </c>
      <c r="Z219" s="148">
        <f t="shared" si="128"/>
        <v>2.5</v>
      </c>
      <c r="AA219" s="306"/>
      <c r="AB219" s="377">
        <f t="shared" si="137"/>
        <v>-30</v>
      </c>
      <c r="AC219" s="348"/>
      <c r="AD219" s="210" t="str">
        <f t="shared" si="114"/>
        <v/>
      </c>
      <c r="AE219" s="345">
        <f t="shared" si="129"/>
        <v>-27.5</v>
      </c>
      <c r="AF219" s="318"/>
      <c r="AG219" s="317"/>
      <c r="AH219" s="315"/>
      <c r="AI219" s="150">
        <f t="shared" si="130"/>
        <v>0</v>
      </c>
      <c r="AJ219" s="151">
        <f t="shared" si="115"/>
        <v>2.5</v>
      </c>
      <c r="AK219" s="152">
        <f t="shared" si="131"/>
        <v>2.5</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f t="shared" si="116"/>
        <v>7</v>
      </c>
      <c r="AX219" s="154" t="str">
        <f t="shared" si="117"/>
        <v/>
      </c>
      <c r="AY219" s="178">
        <f t="shared" si="118"/>
        <v>7</v>
      </c>
      <c r="AZ219" s="169" t="str">
        <f t="shared" si="119"/>
        <v/>
      </c>
      <c r="BA219" s="159">
        <f t="shared" si="120"/>
        <v>0.25</v>
      </c>
      <c r="BB219" s="160" t="str">
        <f t="shared" si="121"/>
        <v/>
      </c>
      <c r="BC219" s="171">
        <f t="shared" si="144"/>
        <v>0.25</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8.75" x14ac:dyDescent="0.3">
      <c r="A220" s="205"/>
      <c r="B220" s="206"/>
      <c r="C220" s="197">
        <v>209</v>
      </c>
      <c r="D220" s="619" t="s">
        <v>3563</v>
      </c>
      <c r="E220" s="13" t="s">
        <v>3486</v>
      </c>
      <c r="F220" s="14"/>
      <c r="G220" s="123">
        <v>45159</v>
      </c>
      <c r="H220" s="124">
        <v>45167</v>
      </c>
      <c r="I220" s="130" t="s">
        <v>0</v>
      </c>
      <c r="J220" s="21"/>
      <c r="K220" s="134"/>
      <c r="L220" s="24"/>
      <c r="M220" s="372">
        <v>45167</v>
      </c>
      <c r="N220" s="147">
        <f t="shared" si="127"/>
        <v>7</v>
      </c>
      <c r="O220" s="23"/>
      <c r="P220" s="23"/>
      <c r="Q220" s="23"/>
      <c r="R220" s="23" t="s">
        <v>0</v>
      </c>
      <c r="S220" s="23"/>
      <c r="T220" s="24"/>
      <c r="U220" s="25"/>
      <c r="V220" s="28">
        <v>0.25</v>
      </c>
      <c r="W220" s="299"/>
      <c r="X220" s="296"/>
      <c r="Y220" s="149">
        <f t="shared" si="113"/>
        <v>0.25</v>
      </c>
      <c r="Z220" s="148">
        <f t="shared" si="128"/>
        <v>2.5</v>
      </c>
      <c r="AA220" s="306"/>
      <c r="AB220" s="377">
        <f t="shared" si="137"/>
        <v>-30</v>
      </c>
      <c r="AC220" s="348"/>
      <c r="AD220" s="210" t="str">
        <f t="shared" si="114"/>
        <v/>
      </c>
      <c r="AE220" s="345">
        <f t="shared" si="129"/>
        <v>-27.5</v>
      </c>
      <c r="AF220" s="318"/>
      <c r="AG220" s="317"/>
      <c r="AH220" s="315"/>
      <c r="AI220" s="150">
        <f t="shared" si="130"/>
        <v>0</v>
      </c>
      <c r="AJ220" s="151">
        <f t="shared" si="115"/>
        <v>2.5</v>
      </c>
      <c r="AK220" s="152">
        <f t="shared" si="131"/>
        <v>2.5</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f t="shared" si="116"/>
        <v>7</v>
      </c>
      <c r="AX220" s="154" t="str">
        <f t="shared" si="117"/>
        <v/>
      </c>
      <c r="AY220" s="178">
        <f t="shared" si="118"/>
        <v>7</v>
      </c>
      <c r="AZ220" s="169" t="str">
        <f t="shared" si="119"/>
        <v/>
      </c>
      <c r="BA220" s="159">
        <f t="shared" si="120"/>
        <v>0.25</v>
      </c>
      <c r="BB220" s="160" t="str">
        <f t="shared" si="121"/>
        <v/>
      </c>
      <c r="BC220" s="171">
        <f t="shared" si="144"/>
        <v>0.25</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8.75" x14ac:dyDescent="0.3">
      <c r="A221" s="205"/>
      <c r="B221" s="206"/>
      <c r="C221" s="198">
        <v>210</v>
      </c>
      <c r="D221" s="619" t="s">
        <v>3564</v>
      </c>
      <c r="E221" s="13" t="s">
        <v>3486</v>
      </c>
      <c r="F221" s="14"/>
      <c r="G221" s="123">
        <v>45159</v>
      </c>
      <c r="H221" s="124">
        <v>45167</v>
      </c>
      <c r="I221" s="130" t="s">
        <v>0</v>
      </c>
      <c r="J221" s="69"/>
      <c r="K221" s="136"/>
      <c r="L221" s="26"/>
      <c r="M221" s="372">
        <v>45167</v>
      </c>
      <c r="N221" s="147">
        <f t="shared" si="127"/>
        <v>7</v>
      </c>
      <c r="O221" s="23"/>
      <c r="P221" s="23"/>
      <c r="Q221" s="23"/>
      <c r="R221" s="23" t="s">
        <v>0</v>
      </c>
      <c r="S221" s="23"/>
      <c r="T221" s="24"/>
      <c r="U221" s="25"/>
      <c r="V221" s="28">
        <v>0.25</v>
      </c>
      <c r="W221" s="299"/>
      <c r="X221" s="296"/>
      <c r="Y221" s="149">
        <f t="shared" si="113"/>
        <v>0.25</v>
      </c>
      <c r="Z221" s="148">
        <f t="shared" si="128"/>
        <v>2.5</v>
      </c>
      <c r="AA221" s="306"/>
      <c r="AB221" s="377">
        <f t="shared" si="137"/>
        <v>-30</v>
      </c>
      <c r="AC221" s="348"/>
      <c r="AD221" s="210" t="str">
        <f t="shared" si="114"/>
        <v/>
      </c>
      <c r="AE221" s="345">
        <f t="shared" si="129"/>
        <v>-27.5</v>
      </c>
      <c r="AF221" s="318"/>
      <c r="AG221" s="317"/>
      <c r="AH221" s="315"/>
      <c r="AI221" s="150">
        <f t="shared" si="130"/>
        <v>0</v>
      </c>
      <c r="AJ221" s="151">
        <f t="shared" si="115"/>
        <v>2.5</v>
      </c>
      <c r="AK221" s="152">
        <f t="shared" si="131"/>
        <v>2.5</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f t="shared" si="116"/>
        <v>7</v>
      </c>
      <c r="AX221" s="154" t="str">
        <f t="shared" si="117"/>
        <v/>
      </c>
      <c r="AY221" s="178">
        <f t="shared" si="118"/>
        <v>7</v>
      </c>
      <c r="AZ221" s="169" t="str">
        <f t="shared" si="119"/>
        <v/>
      </c>
      <c r="BA221" s="159">
        <f t="shared" si="120"/>
        <v>0.25</v>
      </c>
      <c r="BB221" s="160" t="str">
        <f t="shared" si="121"/>
        <v/>
      </c>
      <c r="BC221" s="171">
        <f t="shared" si="144"/>
        <v>0.25</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8.75" x14ac:dyDescent="0.3">
      <c r="A222" s="205"/>
      <c r="B222" s="206"/>
      <c r="C222" s="197">
        <v>211</v>
      </c>
      <c r="D222" s="619" t="s">
        <v>3565</v>
      </c>
      <c r="E222" s="13" t="s">
        <v>3486</v>
      </c>
      <c r="F222" s="14"/>
      <c r="G222" s="123">
        <v>45159</v>
      </c>
      <c r="H222" s="124">
        <v>45167</v>
      </c>
      <c r="I222" s="130" t="s">
        <v>0</v>
      </c>
      <c r="J222" s="21"/>
      <c r="K222" s="134"/>
      <c r="L222" s="24"/>
      <c r="M222" s="372">
        <v>45167</v>
      </c>
      <c r="N222" s="147">
        <f t="shared" si="127"/>
        <v>7</v>
      </c>
      <c r="O222" s="23"/>
      <c r="P222" s="23"/>
      <c r="Q222" s="23"/>
      <c r="R222" s="23" t="s">
        <v>0</v>
      </c>
      <c r="S222" s="23"/>
      <c r="T222" s="24"/>
      <c r="U222" s="25"/>
      <c r="V222" s="28">
        <v>0.25</v>
      </c>
      <c r="W222" s="299"/>
      <c r="X222" s="296"/>
      <c r="Y222" s="149">
        <f t="shared" si="113"/>
        <v>0.25</v>
      </c>
      <c r="Z222" s="148">
        <f t="shared" si="128"/>
        <v>2.5</v>
      </c>
      <c r="AA222" s="306"/>
      <c r="AB222" s="377">
        <f t="shared" si="137"/>
        <v>-30</v>
      </c>
      <c r="AC222" s="348"/>
      <c r="AD222" s="210" t="str">
        <f t="shared" si="114"/>
        <v/>
      </c>
      <c r="AE222" s="345">
        <f t="shared" si="129"/>
        <v>-27.5</v>
      </c>
      <c r="AF222" s="318"/>
      <c r="AG222" s="317"/>
      <c r="AH222" s="315"/>
      <c r="AI222" s="150">
        <f t="shared" si="130"/>
        <v>0</v>
      </c>
      <c r="AJ222" s="151">
        <f t="shared" si="115"/>
        <v>2.5</v>
      </c>
      <c r="AK222" s="152">
        <f t="shared" si="131"/>
        <v>2.5</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f t="shared" si="116"/>
        <v>7</v>
      </c>
      <c r="AX222" s="154" t="str">
        <f t="shared" si="117"/>
        <v/>
      </c>
      <c r="AY222" s="178">
        <f t="shared" si="118"/>
        <v>7</v>
      </c>
      <c r="AZ222" s="169" t="str">
        <f t="shared" si="119"/>
        <v/>
      </c>
      <c r="BA222" s="159">
        <f t="shared" si="120"/>
        <v>0.25</v>
      </c>
      <c r="BB222" s="160" t="str">
        <f t="shared" si="121"/>
        <v/>
      </c>
      <c r="BC222" s="171">
        <f t="shared" si="144"/>
        <v>0.25</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8.75" x14ac:dyDescent="0.3">
      <c r="A223" s="205"/>
      <c r="B223" s="206"/>
      <c r="C223" s="198">
        <v>212</v>
      </c>
      <c r="D223" s="636" t="s">
        <v>3566</v>
      </c>
      <c r="E223" s="15" t="s">
        <v>3486</v>
      </c>
      <c r="F223" s="14"/>
      <c r="G223" s="123">
        <v>45159</v>
      </c>
      <c r="H223" s="124">
        <v>45167</v>
      </c>
      <c r="I223" s="130" t="s">
        <v>0</v>
      </c>
      <c r="J223" s="21"/>
      <c r="K223" s="134"/>
      <c r="L223" s="24"/>
      <c r="M223" s="372">
        <v>45167</v>
      </c>
      <c r="N223" s="147">
        <f t="shared" si="127"/>
        <v>7</v>
      </c>
      <c r="O223" s="23"/>
      <c r="P223" s="23"/>
      <c r="Q223" s="23"/>
      <c r="R223" s="23" t="s">
        <v>0</v>
      </c>
      <c r="S223" s="23"/>
      <c r="T223" s="24"/>
      <c r="U223" s="25"/>
      <c r="V223" s="28">
        <v>0.25</v>
      </c>
      <c r="W223" s="299"/>
      <c r="X223" s="296"/>
      <c r="Y223" s="149">
        <f t="shared" si="113"/>
        <v>0.25</v>
      </c>
      <c r="Z223" s="148">
        <f t="shared" si="128"/>
        <v>2.5</v>
      </c>
      <c r="AA223" s="306"/>
      <c r="AB223" s="377">
        <f t="shared" si="137"/>
        <v>-30</v>
      </c>
      <c r="AC223" s="348"/>
      <c r="AD223" s="210" t="str">
        <f t="shared" si="114"/>
        <v/>
      </c>
      <c r="AE223" s="345">
        <f t="shared" si="129"/>
        <v>-27.5</v>
      </c>
      <c r="AF223" s="318"/>
      <c r="AG223" s="317"/>
      <c r="AH223" s="315"/>
      <c r="AI223" s="150">
        <f t="shared" si="130"/>
        <v>0</v>
      </c>
      <c r="AJ223" s="151">
        <f t="shared" si="115"/>
        <v>2.5</v>
      </c>
      <c r="AK223" s="152">
        <f t="shared" si="131"/>
        <v>2.5</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f t="shared" si="116"/>
        <v>7</v>
      </c>
      <c r="AX223" s="154" t="str">
        <f t="shared" si="117"/>
        <v/>
      </c>
      <c r="AY223" s="178">
        <f t="shared" si="118"/>
        <v>7</v>
      </c>
      <c r="AZ223" s="169" t="str">
        <f t="shared" si="119"/>
        <v/>
      </c>
      <c r="BA223" s="159">
        <f t="shared" si="120"/>
        <v>0.25</v>
      </c>
      <c r="BB223" s="160" t="str">
        <f t="shared" si="121"/>
        <v/>
      </c>
      <c r="BC223" s="171">
        <f t="shared" si="144"/>
        <v>0.25</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8.75" x14ac:dyDescent="0.3">
      <c r="A224" s="205"/>
      <c r="B224" s="206"/>
      <c r="C224" s="198">
        <v>213</v>
      </c>
      <c r="D224" s="619" t="s">
        <v>3567</v>
      </c>
      <c r="E224" s="13" t="s">
        <v>3486</v>
      </c>
      <c r="F224" s="14"/>
      <c r="G224" s="123">
        <v>45159</v>
      </c>
      <c r="H224" s="124">
        <v>45167</v>
      </c>
      <c r="I224" s="130" t="s">
        <v>0</v>
      </c>
      <c r="J224" s="21"/>
      <c r="K224" s="134"/>
      <c r="L224" s="24"/>
      <c r="M224" s="372">
        <v>45167</v>
      </c>
      <c r="N224" s="147">
        <f t="shared" si="127"/>
        <v>7</v>
      </c>
      <c r="O224" s="23"/>
      <c r="P224" s="23"/>
      <c r="Q224" s="23"/>
      <c r="R224" s="23" t="s">
        <v>0</v>
      </c>
      <c r="S224" s="23"/>
      <c r="T224" s="24"/>
      <c r="U224" s="25"/>
      <c r="V224" s="28">
        <v>0.25</v>
      </c>
      <c r="W224" s="299"/>
      <c r="X224" s="296"/>
      <c r="Y224" s="149">
        <f t="shared" si="113"/>
        <v>0.25</v>
      </c>
      <c r="Z224" s="148">
        <f t="shared" si="128"/>
        <v>2.5</v>
      </c>
      <c r="AA224" s="306"/>
      <c r="AB224" s="377">
        <f t="shared" si="137"/>
        <v>-30</v>
      </c>
      <c r="AC224" s="348"/>
      <c r="AD224" s="210" t="str">
        <f t="shared" si="114"/>
        <v/>
      </c>
      <c r="AE224" s="345">
        <f t="shared" si="129"/>
        <v>-27.5</v>
      </c>
      <c r="AF224" s="318"/>
      <c r="AG224" s="317"/>
      <c r="AH224" s="315"/>
      <c r="AI224" s="150">
        <f t="shared" si="130"/>
        <v>0</v>
      </c>
      <c r="AJ224" s="151">
        <f t="shared" si="115"/>
        <v>2.5</v>
      </c>
      <c r="AK224" s="152">
        <f t="shared" si="131"/>
        <v>2.5</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f t="shared" si="116"/>
        <v>7</v>
      </c>
      <c r="AX224" s="154" t="str">
        <f t="shared" si="117"/>
        <v/>
      </c>
      <c r="AY224" s="178">
        <f t="shared" si="118"/>
        <v>7</v>
      </c>
      <c r="AZ224" s="169" t="str">
        <f t="shared" si="119"/>
        <v/>
      </c>
      <c r="BA224" s="159">
        <f t="shared" si="120"/>
        <v>0.25</v>
      </c>
      <c r="BB224" s="160" t="str">
        <f t="shared" si="121"/>
        <v/>
      </c>
      <c r="BC224" s="171">
        <f t="shared" si="144"/>
        <v>0.25</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56.25" x14ac:dyDescent="0.3">
      <c r="A225" s="205"/>
      <c r="B225" s="206"/>
      <c r="C225" s="197">
        <v>214</v>
      </c>
      <c r="D225" s="622" t="s">
        <v>3560</v>
      </c>
      <c r="E225" s="13"/>
      <c r="F225" s="14"/>
      <c r="G225" s="123">
        <v>45159</v>
      </c>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75" x14ac:dyDescent="0.3">
      <c r="A226" s="205"/>
      <c r="B226" s="206"/>
      <c r="C226" s="198">
        <v>215</v>
      </c>
      <c r="D226" s="620" t="s">
        <v>3561</v>
      </c>
      <c r="E226" s="13"/>
      <c r="F226" s="14"/>
      <c r="G226" s="123">
        <v>45159</v>
      </c>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75" x14ac:dyDescent="0.3">
      <c r="A227" s="205"/>
      <c r="B227" s="206"/>
      <c r="C227" s="197">
        <v>216</v>
      </c>
      <c r="D227" s="637" t="s">
        <v>3562</v>
      </c>
      <c r="E227" s="15"/>
      <c r="F227" s="14"/>
      <c r="G227" s="123">
        <v>45159</v>
      </c>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75" x14ac:dyDescent="0.3">
      <c r="A228" s="205"/>
      <c r="B228" s="206"/>
      <c r="C228" s="198">
        <v>217</v>
      </c>
      <c r="D228" s="620" t="s">
        <v>3563</v>
      </c>
      <c r="E228" s="13"/>
      <c r="F228" s="14"/>
      <c r="G228" s="123">
        <v>45159</v>
      </c>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75" x14ac:dyDescent="0.3">
      <c r="A229" s="205"/>
      <c r="B229" s="206"/>
      <c r="C229" s="198">
        <v>218</v>
      </c>
      <c r="D229" s="620" t="s">
        <v>3564</v>
      </c>
      <c r="E229" s="13"/>
      <c r="F229" s="14"/>
      <c r="G229" s="123">
        <v>45159</v>
      </c>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75" x14ac:dyDescent="0.3">
      <c r="A230" s="205"/>
      <c r="B230" s="206"/>
      <c r="C230" s="197">
        <v>219</v>
      </c>
      <c r="D230" s="620" t="s">
        <v>3565</v>
      </c>
      <c r="E230" s="13"/>
      <c r="F230" s="14"/>
      <c r="G230" s="123">
        <v>45159</v>
      </c>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75" x14ac:dyDescent="0.3">
      <c r="A231" s="205"/>
      <c r="B231" s="206"/>
      <c r="C231" s="198">
        <v>220</v>
      </c>
      <c r="D231" s="637" t="s">
        <v>3566</v>
      </c>
      <c r="E231" s="15"/>
      <c r="F231" s="14"/>
      <c r="G231" s="123">
        <v>45159</v>
      </c>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75" x14ac:dyDescent="0.3">
      <c r="A232" s="205"/>
      <c r="B232" s="206"/>
      <c r="C232" s="197">
        <v>221</v>
      </c>
      <c r="D232" s="620" t="s">
        <v>3567</v>
      </c>
      <c r="E232" s="13"/>
      <c r="F232" s="14"/>
      <c r="G232" s="123">
        <v>45159</v>
      </c>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56.25" x14ac:dyDescent="0.3">
      <c r="A233" s="205"/>
      <c r="B233" s="206"/>
      <c r="C233" s="198">
        <v>222</v>
      </c>
      <c r="D233" s="623" t="s">
        <v>3560</v>
      </c>
      <c r="E233" s="13" t="s">
        <v>3505</v>
      </c>
      <c r="F233" s="14"/>
      <c r="G233" s="123">
        <v>45159</v>
      </c>
      <c r="H233" s="124">
        <v>45167</v>
      </c>
      <c r="I233" s="130" t="s">
        <v>0</v>
      </c>
      <c r="J233" s="21"/>
      <c r="K233" s="134"/>
      <c r="L233" s="24"/>
      <c r="M233" s="372">
        <v>45167</v>
      </c>
      <c r="N233" s="147">
        <f t="shared" si="127"/>
        <v>7</v>
      </c>
      <c r="O233" s="23"/>
      <c r="P233" s="23"/>
      <c r="Q233" s="23"/>
      <c r="R233" s="23" t="s">
        <v>0</v>
      </c>
      <c r="S233" s="23"/>
      <c r="T233" s="24"/>
      <c r="U233" s="25"/>
      <c r="V233" s="28">
        <v>0.25</v>
      </c>
      <c r="W233" s="299"/>
      <c r="X233" s="296"/>
      <c r="Y233" s="149">
        <f t="shared" si="113"/>
        <v>0.25</v>
      </c>
      <c r="Z233" s="148">
        <f t="shared" si="128"/>
        <v>2.5</v>
      </c>
      <c r="AA233" s="306"/>
      <c r="AB233" s="377">
        <f t="shared" si="137"/>
        <v>-30</v>
      </c>
      <c r="AC233" s="348"/>
      <c r="AD233" s="210" t="str">
        <f t="shared" si="114"/>
        <v/>
      </c>
      <c r="AE233" s="345">
        <f t="shared" si="129"/>
        <v>-27.5</v>
      </c>
      <c r="AF233" s="318"/>
      <c r="AG233" s="317"/>
      <c r="AH233" s="315"/>
      <c r="AI233" s="150">
        <f t="shared" si="130"/>
        <v>0</v>
      </c>
      <c r="AJ233" s="151">
        <f t="shared" si="115"/>
        <v>2.5</v>
      </c>
      <c r="AK233" s="152">
        <f t="shared" si="131"/>
        <v>2.5</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f t="shared" si="116"/>
        <v>7</v>
      </c>
      <c r="AX233" s="154" t="str">
        <f t="shared" si="117"/>
        <v/>
      </c>
      <c r="AY233" s="178">
        <f t="shared" si="118"/>
        <v>7</v>
      </c>
      <c r="AZ233" s="169" t="str">
        <f t="shared" si="119"/>
        <v/>
      </c>
      <c r="BA233" s="159">
        <f t="shared" si="120"/>
        <v>0.25</v>
      </c>
      <c r="BB233" s="160" t="str">
        <f t="shared" si="121"/>
        <v/>
      </c>
      <c r="BC233" s="171">
        <f t="shared" si="144"/>
        <v>0.25</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75" x14ac:dyDescent="0.3">
      <c r="A234" s="205"/>
      <c r="B234" s="206"/>
      <c r="C234" s="198">
        <v>223</v>
      </c>
      <c r="D234" s="621" t="s">
        <v>3561</v>
      </c>
      <c r="E234" s="13" t="s">
        <v>3505</v>
      </c>
      <c r="F234" s="14"/>
      <c r="G234" s="123">
        <v>45159</v>
      </c>
      <c r="H234" s="124">
        <v>45167</v>
      </c>
      <c r="I234" s="130" t="s">
        <v>0</v>
      </c>
      <c r="J234" s="21"/>
      <c r="K234" s="134"/>
      <c r="L234" s="24"/>
      <c r="M234" s="372">
        <v>45167</v>
      </c>
      <c r="N234" s="147">
        <f t="shared" si="127"/>
        <v>7</v>
      </c>
      <c r="O234" s="23"/>
      <c r="P234" s="23"/>
      <c r="Q234" s="23"/>
      <c r="R234" s="23" t="s">
        <v>0</v>
      </c>
      <c r="S234" s="23"/>
      <c r="T234" s="24"/>
      <c r="U234" s="25"/>
      <c r="V234" s="28">
        <v>0.25</v>
      </c>
      <c r="W234" s="299"/>
      <c r="X234" s="296"/>
      <c r="Y234" s="149">
        <f t="shared" si="113"/>
        <v>0.25</v>
      </c>
      <c r="Z234" s="148">
        <f t="shared" si="128"/>
        <v>2.5</v>
      </c>
      <c r="AA234" s="306"/>
      <c r="AB234" s="377">
        <f t="shared" si="137"/>
        <v>-30</v>
      </c>
      <c r="AC234" s="348"/>
      <c r="AD234" s="210" t="str">
        <f t="shared" si="114"/>
        <v/>
      </c>
      <c r="AE234" s="345">
        <f t="shared" si="129"/>
        <v>-27.5</v>
      </c>
      <c r="AF234" s="318"/>
      <c r="AG234" s="317"/>
      <c r="AH234" s="315"/>
      <c r="AI234" s="150">
        <f t="shared" si="130"/>
        <v>0</v>
      </c>
      <c r="AJ234" s="151">
        <f t="shared" si="115"/>
        <v>2.5</v>
      </c>
      <c r="AK234" s="152">
        <f t="shared" si="131"/>
        <v>2.5</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f t="shared" si="116"/>
        <v>7</v>
      </c>
      <c r="AX234" s="154" t="str">
        <f t="shared" si="117"/>
        <v/>
      </c>
      <c r="AY234" s="178">
        <f t="shared" si="118"/>
        <v>7</v>
      </c>
      <c r="AZ234" s="169" t="str">
        <f t="shared" si="119"/>
        <v/>
      </c>
      <c r="BA234" s="159">
        <f t="shared" si="120"/>
        <v>0.25</v>
      </c>
      <c r="BB234" s="160" t="str">
        <f t="shared" si="121"/>
        <v/>
      </c>
      <c r="BC234" s="171">
        <f t="shared" si="144"/>
        <v>0.25</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75" x14ac:dyDescent="0.3">
      <c r="A235" s="205"/>
      <c r="B235" s="206"/>
      <c r="C235" s="197">
        <v>224</v>
      </c>
      <c r="D235" s="638" t="s">
        <v>3562</v>
      </c>
      <c r="E235" s="15" t="s">
        <v>3505</v>
      </c>
      <c r="F235" s="14"/>
      <c r="G235" s="123">
        <v>45159</v>
      </c>
      <c r="H235" s="124">
        <v>45167</v>
      </c>
      <c r="I235" s="130" t="s">
        <v>0</v>
      </c>
      <c r="J235" s="21"/>
      <c r="K235" s="134"/>
      <c r="L235" s="24"/>
      <c r="M235" s="372">
        <v>45167</v>
      </c>
      <c r="N235" s="147">
        <f t="shared" si="127"/>
        <v>7</v>
      </c>
      <c r="O235" s="23"/>
      <c r="P235" s="23"/>
      <c r="Q235" s="23"/>
      <c r="R235" s="23" t="s">
        <v>0</v>
      </c>
      <c r="S235" s="23"/>
      <c r="T235" s="24"/>
      <c r="U235" s="25"/>
      <c r="V235" s="28">
        <v>0.25</v>
      </c>
      <c r="W235" s="299"/>
      <c r="X235" s="296"/>
      <c r="Y235" s="149">
        <f t="shared" si="113"/>
        <v>0.25</v>
      </c>
      <c r="Z235" s="148">
        <f t="shared" si="128"/>
        <v>2.5</v>
      </c>
      <c r="AA235" s="306"/>
      <c r="AB235" s="377">
        <f t="shared" si="137"/>
        <v>-30</v>
      </c>
      <c r="AC235" s="348"/>
      <c r="AD235" s="210" t="str">
        <f t="shared" si="114"/>
        <v/>
      </c>
      <c r="AE235" s="345">
        <f t="shared" si="129"/>
        <v>-27.5</v>
      </c>
      <c r="AF235" s="318"/>
      <c r="AG235" s="317"/>
      <c r="AH235" s="315"/>
      <c r="AI235" s="150">
        <f t="shared" si="130"/>
        <v>0</v>
      </c>
      <c r="AJ235" s="151">
        <f t="shared" si="115"/>
        <v>2.5</v>
      </c>
      <c r="AK235" s="152">
        <f t="shared" si="131"/>
        <v>2.5</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f t="shared" si="116"/>
        <v>7</v>
      </c>
      <c r="AX235" s="154" t="str">
        <f t="shared" si="117"/>
        <v/>
      </c>
      <c r="AY235" s="178">
        <f t="shared" si="118"/>
        <v>7</v>
      </c>
      <c r="AZ235" s="169" t="str">
        <f t="shared" si="119"/>
        <v/>
      </c>
      <c r="BA235" s="159">
        <f t="shared" si="120"/>
        <v>0.25</v>
      </c>
      <c r="BB235" s="160" t="str">
        <f t="shared" si="121"/>
        <v/>
      </c>
      <c r="BC235" s="171">
        <f t="shared" si="144"/>
        <v>0.25</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75" x14ac:dyDescent="0.3">
      <c r="A236" s="205"/>
      <c r="B236" s="206"/>
      <c r="C236" s="198">
        <v>225</v>
      </c>
      <c r="D236" s="621" t="s">
        <v>3563</v>
      </c>
      <c r="E236" s="13" t="s">
        <v>3505</v>
      </c>
      <c r="F236" s="14"/>
      <c r="G236" s="123">
        <v>45159</v>
      </c>
      <c r="H236" s="124">
        <v>45167</v>
      </c>
      <c r="I236" s="130" t="s">
        <v>0</v>
      </c>
      <c r="J236" s="21"/>
      <c r="K236" s="134"/>
      <c r="L236" s="24"/>
      <c r="M236" s="372">
        <v>45167</v>
      </c>
      <c r="N236" s="147">
        <f t="shared" si="127"/>
        <v>7</v>
      </c>
      <c r="O236" s="23"/>
      <c r="P236" s="23"/>
      <c r="Q236" s="23"/>
      <c r="R236" s="23" t="s">
        <v>0</v>
      </c>
      <c r="S236" s="23"/>
      <c r="T236" s="24"/>
      <c r="U236" s="25"/>
      <c r="V236" s="28">
        <v>0.25</v>
      </c>
      <c r="W236" s="299"/>
      <c r="X236" s="296"/>
      <c r="Y236" s="149">
        <f t="shared" si="113"/>
        <v>0.25</v>
      </c>
      <c r="Z236" s="148">
        <f t="shared" si="128"/>
        <v>2.5</v>
      </c>
      <c r="AA236" s="306"/>
      <c r="AB236" s="377">
        <f t="shared" si="137"/>
        <v>-30</v>
      </c>
      <c r="AC236" s="348"/>
      <c r="AD236" s="210" t="str">
        <f t="shared" si="114"/>
        <v/>
      </c>
      <c r="AE236" s="345">
        <f t="shared" si="129"/>
        <v>-27.5</v>
      </c>
      <c r="AF236" s="318"/>
      <c r="AG236" s="317"/>
      <c r="AH236" s="315"/>
      <c r="AI236" s="150">
        <f t="shared" si="130"/>
        <v>0</v>
      </c>
      <c r="AJ236" s="151">
        <f t="shared" si="115"/>
        <v>2.5</v>
      </c>
      <c r="AK236" s="152">
        <f t="shared" si="131"/>
        <v>2.5</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f t="shared" si="116"/>
        <v>7</v>
      </c>
      <c r="AX236" s="154" t="str">
        <f t="shared" si="117"/>
        <v/>
      </c>
      <c r="AY236" s="178">
        <f t="shared" si="118"/>
        <v>7</v>
      </c>
      <c r="AZ236" s="169" t="str">
        <f t="shared" si="119"/>
        <v/>
      </c>
      <c r="BA236" s="159">
        <f t="shared" si="120"/>
        <v>0.25</v>
      </c>
      <c r="BB236" s="160" t="str">
        <f t="shared" si="121"/>
        <v/>
      </c>
      <c r="BC236" s="171">
        <f t="shared" si="144"/>
        <v>0.25</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75" x14ac:dyDescent="0.3">
      <c r="A237" s="205"/>
      <c r="B237" s="206"/>
      <c r="C237" s="197">
        <v>226</v>
      </c>
      <c r="D237" s="621" t="s">
        <v>3564</v>
      </c>
      <c r="E237" s="13" t="s">
        <v>3505</v>
      </c>
      <c r="F237" s="14"/>
      <c r="G237" s="123">
        <v>45159</v>
      </c>
      <c r="H237" s="124">
        <v>45167</v>
      </c>
      <c r="I237" s="130" t="s">
        <v>0</v>
      </c>
      <c r="J237" s="21"/>
      <c r="K237" s="134"/>
      <c r="L237" s="24"/>
      <c r="M237" s="372">
        <v>45167</v>
      </c>
      <c r="N237" s="147">
        <f t="shared" si="127"/>
        <v>7</v>
      </c>
      <c r="O237" s="23"/>
      <c r="P237" s="23"/>
      <c r="Q237" s="23"/>
      <c r="R237" s="23" t="s">
        <v>0</v>
      </c>
      <c r="S237" s="23"/>
      <c r="T237" s="24"/>
      <c r="U237" s="25"/>
      <c r="V237" s="28">
        <v>0.25</v>
      </c>
      <c r="W237" s="299"/>
      <c r="X237" s="296"/>
      <c r="Y237" s="149">
        <f t="shared" si="113"/>
        <v>0.25</v>
      </c>
      <c r="Z237" s="148">
        <f t="shared" si="128"/>
        <v>2.5</v>
      </c>
      <c r="AA237" s="306"/>
      <c r="AB237" s="377">
        <f t="shared" si="137"/>
        <v>-30</v>
      </c>
      <c r="AC237" s="348"/>
      <c r="AD237" s="210" t="str">
        <f t="shared" si="114"/>
        <v/>
      </c>
      <c r="AE237" s="345">
        <f t="shared" si="129"/>
        <v>-27.5</v>
      </c>
      <c r="AF237" s="318"/>
      <c r="AG237" s="317"/>
      <c r="AH237" s="315"/>
      <c r="AI237" s="150">
        <f t="shared" si="130"/>
        <v>0</v>
      </c>
      <c r="AJ237" s="151">
        <f t="shared" si="115"/>
        <v>2.5</v>
      </c>
      <c r="AK237" s="152">
        <f t="shared" si="131"/>
        <v>2.5</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f t="shared" si="116"/>
        <v>7</v>
      </c>
      <c r="AX237" s="154" t="str">
        <f t="shared" si="117"/>
        <v/>
      </c>
      <c r="AY237" s="178">
        <f t="shared" si="118"/>
        <v>7</v>
      </c>
      <c r="AZ237" s="169" t="str">
        <f t="shared" si="119"/>
        <v/>
      </c>
      <c r="BA237" s="159">
        <f t="shared" si="120"/>
        <v>0.25</v>
      </c>
      <c r="BB237" s="160" t="str">
        <f t="shared" si="121"/>
        <v/>
      </c>
      <c r="BC237" s="171">
        <f t="shared" si="144"/>
        <v>0.25</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75" x14ac:dyDescent="0.3">
      <c r="A238" s="205"/>
      <c r="B238" s="206"/>
      <c r="C238" s="198">
        <v>227</v>
      </c>
      <c r="D238" s="621" t="s">
        <v>3565</v>
      </c>
      <c r="E238" s="13" t="s">
        <v>3505</v>
      </c>
      <c r="F238" s="14"/>
      <c r="G238" s="123">
        <v>45159</v>
      </c>
      <c r="H238" s="124">
        <v>45167</v>
      </c>
      <c r="I238" s="130" t="s">
        <v>0</v>
      </c>
      <c r="J238" s="21"/>
      <c r="K238" s="134"/>
      <c r="L238" s="24"/>
      <c r="M238" s="372">
        <v>45167</v>
      </c>
      <c r="N238" s="147">
        <f t="shared" si="127"/>
        <v>7</v>
      </c>
      <c r="O238" s="23"/>
      <c r="P238" s="23"/>
      <c r="Q238" s="23"/>
      <c r="R238" s="23" t="s">
        <v>0</v>
      </c>
      <c r="S238" s="23"/>
      <c r="T238" s="24"/>
      <c r="U238" s="25"/>
      <c r="V238" s="28">
        <v>0.25</v>
      </c>
      <c r="W238" s="299"/>
      <c r="X238" s="296"/>
      <c r="Y238" s="149">
        <f t="shared" si="113"/>
        <v>0.25</v>
      </c>
      <c r="Z238" s="148">
        <f t="shared" si="128"/>
        <v>2.5</v>
      </c>
      <c r="AA238" s="306"/>
      <c r="AB238" s="377">
        <f t="shared" si="137"/>
        <v>-30</v>
      </c>
      <c r="AC238" s="348"/>
      <c r="AD238" s="210" t="str">
        <f t="shared" si="114"/>
        <v/>
      </c>
      <c r="AE238" s="345">
        <f t="shared" si="129"/>
        <v>-27.5</v>
      </c>
      <c r="AF238" s="318"/>
      <c r="AG238" s="317"/>
      <c r="AH238" s="315"/>
      <c r="AI238" s="150">
        <f t="shared" si="130"/>
        <v>0</v>
      </c>
      <c r="AJ238" s="151">
        <f t="shared" si="115"/>
        <v>2.5</v>
      </c>
      <c r="AK238" s="152">
        <f t="shared" si="131"/>
        <v>2.5</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f t="shared" si="116"/>
        <v>7</v>
      </c>
      <c r="AX238" s="154" t="str">
        <f t="shared" si="117"/>
        <v/>
      </c>
      <c r="AY238" s="178">
        <f t="shared" si="118"/>
        <v>7</v>
      </c>
      <c r="AZ238" s="169" t="str">
        <f t="shared" si="119"/>
        <v/>
      </c>
      <c r="BA238" s="159">
        <f t="shared" si="120"/>
        <v>0.25</v>
      </c>
      <c r="BB238" s="160" t="str">
        <f t="shared" si="121"/>
        <v/>
      </c>
      <c r="BC238" s="171">
        <f t="shared" si="144"/>
        <v>0.25</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75" x14ac:dyDescent="0.3">
      <c r="A239" s="205"/>
      <c r="B239" s="206"/>
      <c r="C239" s="198">
        <v>228</v>
      </c>
      <c r="D239" s="638" t="s">
        <v>3566</v>
      </c>
      <c r="E239" s="15" t="s">
        <v>3505</v>
      </c>
      <c r="F239" s="14"/>
      <c r="G239" s="123">
        <v>45159</v>
      </c>
      <c r="H239" s="124">
        <v>45167</v>
      </c>
      <c r="I239" s="130" t="s">
        <v>0</v>
      </c>
      <c r="J239" s="21"/>
      <c r="K239" s="134"/>
      <c r="L239" s="24"/>
      <c r="M239" s="372">
        <v>45167</v>
      </c>
      <c r="N239" s="147">
        <f t="shared" si="127"/>
        <v>7</v>
      </c>
      <c r="O239" s="23"/>
      <c r="P239" s="23"/>
      <c r="Q239" s="23"/>
      <c r="R239" s="23" t="s">
        <v>0</v>
      </c>
      <c r="S239" s="23"/>
      <c r="T239" s="24"/>
      <c r="U239" s="25"/>
      <c r="V239" s="28">
        <v>0.25</v>
      </c>
      <c r="W239" s="299"/>
      <c r="X239" s="296"/>
      <c r="Y239" s="149">
        <f t="shared" si="113"/>
        <v>0.25</v>
      </c>
      <c r="Z239" s="148">
        <f t="shared" si="128"/>
        <v>2.5</v>
      </c>
      <c r="AA239" s="306"/>
      <c r="AB239" s="377">
        <f t="shared" si="137"/>
        <v>-30</v>
      </c>
      <c r="AC239" s="348"/>
      <c r="AD239" s="210" t="str">
        <f t="shared" si="114"/>
        <v/>
      </c>
      <c r="AE239" s="345">
        <f t="shared" si="129"/>
        <v>-27.5</v>
      </c>
      <c r="AF239" s="318"/>
      <c r="AG239" s="317"/>
      <c r="AH239" s="315"/>
      <c r="AI239" s="150">
        <f t="shared" si="130"/>
        <v>0</v>
      </c>
      <c r="AJ239" s="151">
        <f t="shared" si="115"/>
        <v>2.5</v>
      </c>
      <c r="AK239" s="152">
        <f t="shared" si="131"/>
        <v>2.5</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f t="shared" si="116"/>
        <v>7</v>
      </c>
      <c r="AX239" s="154" t="str">
        <f t="shared" si="117"/>
        <v/>
      </c>
      <c r="AY239" s="178">
        <f t="shared" si="118"/>
        <v>7</v>
      </c>
      <c r="AZ239" s="169" t="str">
        <f t="shared" si="119"/>
        <v/>
      </c>
      <c r="BA239" s="159">
        <f t="shared" si="120"/>
        <v>0.25</v>
      </c>
      <c r="BB239" s="160" t="str">
        <f t="shared" si="121"/>
        <v/>
      </c>
      <c r="BC239" s="171">
        <f t="shared" si="144"/>
        <v>0.25</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75" x14ac:dyDescent="0.3">
      <c r="A240" s="205"/>
      <c r="B240" s="206"/>
      <c r="C240" s="197">
        <v>229</v>
      </c>
      <c r="D240" s="621" t="s">
        <v>3567</v>
      </c>
      <c r="E240" s="13" t="s">
        <v>3505</v>
      </c>
      <c r="F240" s="14"/>
      <c r="G240" s="123">
        <v>45159</v>
      </c>
      <c r="H240" s="124">
        <v>45167</v>
      </c>
      <c r="I240" s="130" t="s">
        <v>0</v>
      </c>
      <c r="J240" s="21"/>
      <c r="K240" s="134"/>
      <c r="L240" s="24"/>
      <c r="M240" s="372">
        <v>45167</v>
      </c>
      <c r="N240" s="147">
        <f t="shared" si="127"/>
        <v>7</v>
      </c>
      <c r="O240" s="23"/>
      <c r="P240" s="23"/>
      <c r="Q240" s="23"/>
      <c r="R240" s="23" t="s">
        <v>0</v>
      </c>
      <c r="S240" s="23"/>
      <c r="T240" s="24"/>
      <c r="U240" s="25"/>
      <c r="V240" s="28">
        <v>0.25</v>
      </c>
      <c r="W240" s="299"/>
      <c r="X240" s="296"/>
      <c r="Y240" s="149">
        <f t="shared" si="113"/>
        <v>0.25</v>
      </c>
      <c r="Z240" s="148">
        <f t="shared" si="128"/>
        <v>2.5</v>
      </c>
      <c r="AA240" s="306"/>
      <c r="AB240" s="377">
        <f t="shared" si="137"/>
        <v>-30</v>
      </c>
      <c r="AC240" s="348"/>
      <c r="AD240" s="210" t="str">
        <f t="shared" si="114"/>
        <v/>
      </c>
      <c r="AE240" s="345">
        <f t="shared" si="129"/>
        <v>-27.5</v>
      </c>
      <c r="AF240" s="318"/>
      <c r="AG240" s="317"/>
      <c r="AH240" s="315"/>
      <c r="AI240" s="150">
        <f t="shared" si="130"/>
        <v>0</v>
      </c>
      <c r="AJ240" s="151">
        <f t="shared" si="115"/>
        <v>2.5</v>
      </c>
      <c r="AK240" s="152">
        <f t="shared" si="131"/>
        <v>2.5</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f t="shared" si="116"/>
        <v>7</v>
      </c>
      <c r="AX240" s="154" t="str">
        <f t="shared" si="117"/>
        <v/>
      </c>
      <c r="AY240" s="178">
        <f t="shared" si="118"/>
        <v>7</v>
      </c>
      <c r="AZ240" s="169" t="str">
        <f t="shared" si="119"/>
        <v/>
      </c>
      <c r="BA240" s="159">
        <f t="shared" si="120"/>
        <v>0.25</v>
      </c>
      <c r="BB240" s="160" t="str">
        <f t="shared" si="121"/>
        <v/>
      </c>
      <c r="BC240" s="171">
        <f t="shared" si="144"/>
        <v>0.25</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56.25" x14ac:dyDescent="0.3">
      <c r="A241" s="205"/>
      <c r="B241" s="206"/>
      <c r="C241" s="198">
        <v>230</v>
      </c>
      <c r="D241" s="618" t="s">
        <v>3568</v>
      </c>
      <c r="E241" s="13" t="s">
        <v>3486</v>
      </c>
      <c r="F241" s="14"/>
      <c r="G241" s="123">
        <v>45159</v>
      </c>
      <c r="H241" s="124">
        <v>45167</v>
      </c>
      <c r="I241" s="130" t="s">
        <v>0</v>
      </c>
      <c r="J241" s="21"/>
      <c r="K241" s="134"/>
      <c r="L241" s="24"/>
      <c r="M241" s="372">
        <v>45167</v>
      </c>
      <c r="N241" s="147">
        <f t="shared" si="127"/>
        <v>7</v>
      </c>
      <c r="O241" s="23"/>
      <c r="P241" s="23"/>
      <c r="Q241" s="23"/>
      <c r="R241" s="23" t="s">
        <v>0</v>
      </c>
      <c r="S241" s="23"/>
      <c r="T241" s="24"/>
      <c r="U241" s="25"/>
      <c r="V241" s="28">
        <v>0.25</v>
      </c>
      <c r="W241" s="299"/>
      <c r="X241" s="296"/>
      <c r="Y241" s="149">
        <f t="shared" si="113"/>
        <v>0.25</v>
      </c>
      <c r="Z241" s="148">
        <f t="shared" si="128"/>
        <v>2.5</v>
      </c>
      <c r="AA241" s="306"/>
      <c r="AB241" s="377">
        <f t="shared" si="137"/>
        <v>-30</v>
      </c>
      <c r="AC241" s="348"/>
      <c r="AD241" s="210" t="str">
        <f t="shared" si="114"/>
        <v/>
      </c>
      <c r="AE241" s="345">
        <f t="shared" si="129"/>
        <v>-27.5</v>
      </c>
      <c r="AF241" s="318"/>
      <c r="AG241" s="317"/>
      <c r="AH241" s="315"/>
      <c r="AI241" s="150">
        <f t="shared" si="130"/>
        <v>0</v>
      </c>
      <c r="AJ241" s="151">
        <f t="shared" si="115"/>
        <v>2.5</v>
      </c>
      <c r="AK241" s="152">
        <f t="shared" si="131"/>
        <v>2.5</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f t="shared" si="116"/>
        <v>7</v>
      </c>
      <c r="AX241" s="154" t="str">
        <f t="shared" si="117"/>
        <v/>
      </c>
      <c r="AY241" s="178">
        <f t="shared" si="118"/>
        <v>7</v>
      </c>
      <c r="AZ241" s="169" t="str">
        <f t="shared" si="119"/>
        <v/>
      </c>
      <c r="BA241" s="159">
        <f t="shared" si="120"/>
        <v>0.25</v>
      </c>
      <c r="BB241" s="160" t="str">
        <f t="shared" si="121"/>
        <v/>
      </c>
      <c r="BC241" s="171">
        <f t="shared" si="144"/>
        <v>0.25</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37.5" x14ac:dyDescent="0.3">
      <c r="A242" s="205"/>
      <c r="B242" s="206"/>
      <c r="C242" s="197">
        <v>231</v>
      </c>
      <c r="D242" s="618" t="s">
        <v>3569</v>
      </c>
      <c r="E242" s="13" t="s">
        <v>3486</v>
      </c>
      <c r="F242" s="14"/>
      <c r="G242" s="123">
        <v>45159</v>
      </c>
      <c r="H242" s="124">
        <v>45167</v>
      </c>
      <c r="I242" s="130" t="s">
        <v>0</v>
      </c>
      <c r="J242" s="21"/>
      <c r="K242" s="134"/>
      <c r="L242" s="24"/>
      <c r="M242" s="372">
        <v>45167</v>
      </c>
      <c r="N242" s="147">
        <f t="shared" si="127"/>
        <v>7</v>
      </c>
      <c r="O242" s="23"/>
      <c r="P242" s="23"/>
      <c r="Q242" s="23"/>
      <c r="R242" s="23" t="s">
        <v>0</v>
      </c>
      <c r="S242" s="23"/>
      <c r="T242" s="24"/>
      <c r="U242" s="25"/>
      <c r="V242" s="28">
        <v>0.25</v>
      </c>
      <c r="W242" s="299"/>
      <c r="X242" s="296"/>
      <c r="Y242" s="149">
        <f t="shared" si="113"/>
        <v>0.25</v>
      </c>
      <c r="Z242" s="148">
        <f t="shared" si="128"/>
        <v>2.5</v>
      </c>
      <c r="AA242" s="306"/>
      <c r="AB242" s="377">
        <f t="shared" si="137"/>
        <v>-30</v>
      </c>
      <c r="AC242" s="348"/>
      <c r="AD242" s="210" t="str">
        <f t="shared" si="114"/>
        <v/>
      </c>
      <c r="AE242" s="345">
        <f t="shared" si="129"/>
        <v>-27.5</v>
      </c>
      <c r="AF242" s="318"/>
      <c r="AG242" s="317"/>
      <c r="AH242" s="315"/>
      <c r="AI242" s="150">
        <f t="shared" si="130"/>
        <v>0</v>
      </c>
      <c r="AJ242" s="151">
        <f t="shared" si="115"/>
        <v>2.5</v>
      </c>
      <c r="AK242" s="152">
        <f t="shared" si="131"/>
        <v>2.5</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f t="shared" si="116"/>
        <v>7</v>
      </c>
      <c r="AX242" s="154" t="str">
        <f t="shared" si="117"/>
        <v/>
      </c>
      <c r="AY242" s="178">
        <f t="shared" si="118"/>
        <v>7</v>
      </c>
      <c r="AZ242" s="169" t="str">
        <f t="shared" si="119"/>
        <v/>
      </c>
      <c r="BA242" s="159">
        <f t="shared" si="120"/>
        <v>0.25</v>
      </c>
      <c r="BB242" s="160" t="str">
        <f t="shared" si="121"/>
        <v/>
      </c>
      <c r="BC242" s="171">
        <f t="shared" si="144"/>
        <v>0.25</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37.5" x14ac:dyDescent="0.3">
      <c r="A243" s="205"/>
      <c r="B243" s="206"/>
      <c r="C243" s="198">
        <v>232</v>
      </c>
      <c r="D243" s="615" t="s">
        <v>3570</v>
      </c>
      <c r="E243" s="15" t="s">
        <v>3486</v>
      </c>
      <c r="F243" s="14"/>
      <c r="G243" s="123">
        <v>45159</v>
      </c>
      <c r="H243" s="124">
        <v>45167</v>
      </c>
      <c r="I243" s="130" t="s">
        <v>0</v>
      </c>
      <c r="J243" s="21"/>
      <c r="K243" s="134"/>
      <c r="L243" s="24"/>
      <c r="M243" s="372">
        <v>45167</v>
      </c>
      <c r="N243" s="147">
        <f t="shared" si="127"/>
        <v>7</v>
      </c>
      <c r="O243" s="23"/>
      <c r="P243" s="23"/>
      <c r="Q243" s="23"/>
      <c r="R243" s="23" t="s">
        <v>0</v>
      </c>
      <c r="S243" s="23"/>
      <c r="T243" s="24"/>
      <c r="U243" s="25"/>
      <c r="V243" s="28">
        <v>0.25</v>
      </c>
      <c r="W243" s="299"/>
      <c r="X243" s="296"/>
      <c r="Y243" s="149">
        <f t="shared" si="113"/>
        <v>0.25</v>
      </c>
      <c r="Z243" s="148">
        <f t="shared" si="128"/>
        <v>2.5</v>
      </c>
      <c r="AA243" s="306"/>
      <c r="AB243" s="377">
        <f t="shared" si="137"/>
        <v>-30</v>
      </c>
      <c r="AC243" s="348"/>
      <c r="AD243" s="210" t="str">
        <f t="shared" si="114"/>
        <v/>
      </c>
      <c r="AE243" s="345">
        <f t="shared" si="129"/>
        <v>-27.5</v>
      </c>
      <c r="AF243" s="318"/>
      <c r="AG243" s="317"/>
      <c r="AH243" s="315"/>
      <c r="AI243" s="150">
        <f t="shared" si="130"/>
        <v>0</v>
      </c>
      <c r="AJ243" s="151">
        <f t="shared" si="115"/>
        <v>2.5</v>
      </c>
      <c r="AK243" s="152">
        <f t="shared" si="131"/>
        <v>2.5</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f t="shared" si="116"/>
        <v>7</v>
      </c>
      <c r="AX243" s="154" t="str">
        <f t="shared" si="117"/>
        <v/>
      </c>
      <c r="AY243" s="178">
        <f t="shared" si="118"/>
        <v>7</v>
      </c>
      <c r="AZ243" s="169" t="str">
        <f t="shared" si="119"/>
        <v/>
      </c>
      <c r="BA243" s="159">
        <f t="shared" si="120"/>
        <v>0.25</v>
      </c>
      <c r="BB243" s="160" t="str">
        <f t="shared" si="121"/>
        <v/>
      </c>
      <c r="BC243" s="171">
        <f t="shared" si="144"/>
        <v>0.25</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37.5" x14ac:dyDescent="0.3">
      <c r="A244" s="205"/>
      <c r="B244" s="206"/>
      <c r="C244" s="198">
        <v>233</v>
      </c>
      <c r="D244" s="618" t="s">
        <v>3571</v>
      </c>
      <c r="E244" s="13" t="s">
        <v>3486</v>
      </c>
      <c r="F244" s="14"/>
      <c r="G244" s="123">
        <v>45159</v>
      </c>
      <c r="H244" s="124">
        <v>45167</v>
      </c>
      <c r="I244" s="130" t="s">
        <v>0</v>
      </c>
      <c r="J244" s="21"/>
      <c r="K244" s="134"/>
      <c r="L244" s="24"/>
      <c r="M244" s="372">
        <v>45167</v>
      </c>
      <c r="N244" s="147">
        <f t="shared" si="127"/>
        <v>7</v>
      </c>
      <c r="O244" s="23"/>
      <c r="P244" s="23"/>
      <c r="Q244" s="23"/>
      <c r="R244" s="23" t="s">
        <v>0</v>
      </c>
      <c r="S244" s="23"/>
      <c r="T244" s="24"/>
      <c r="U244" s="25"/>
      <c r="V244" s="28">
        <v>0.25</v>
      </c>
      <c r="W244" s="299"/>
      <c r="X244" s="296"/>
      <c r="Y244" s="149">
        <f t="shared" si="113"/>
        <v>0.25</v>
      </c>
      <c r="Z244" s="148">
        <f t="shared" si="128"/>
        <v>2.5</v>
      </c>
      <c r="AA244" s="306"/>
      <c r="AB244" s="377">
        <f t="shared" si="137"/>
        <v>-30</v>
      </c>
      <c r="AC244" s="348"/>
      <c r="AD244" s="210" t="str">
        <f t="shared" si="114"/>
        <v/>
      </c>
      <c r="AE244" s="345">
        <f t="shared" si="129"/>
        <v>-27.5</v>
      </c>
      <c r="AF244" s="318"/>
      <c r="AG244" s="317"/>
      <c r="AH244" s="315"/>
      <c r="AI244" s="150">
        <f t="shared" si="130"/>
        <v>0</v>
      </c>
      <c r="AJ244" s="151">
        <f t="shared" si="115"/>
        <v>2.5</v>
      </c>
      <c r="AK244" s="152">
        <f t="shared" si="131"/>
        <v>2.5</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f t="shared" si="116"/>
        <v>7</v>
      </c>
      <c r="AX244" s="154" t="str">
        <f t="shared" si="117"/>
        <v/>
      </c>
      <c r="AY244" s="178">
        <f t="shared" si="118"/>
        <v>7</v>
      </c>
      <c r="AZ244" s="169" t="str">
        <f t="shared" si="119"/>
        <v/>
      </c>
      <c r="BA244" s="159">
        <f t="shared" si="120"/>
        <v>0.25</v>
      </c>
      <c r="BB244" s="160" t="str">
        <f t="shared" si="121"/>
        <v/>
      </c>
      <c r="BC244" s="171">
        <f t="shared" si="144"/>
        <v>0.25</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56.25" x14ac:dyDescent="0.3">
      <c r="A245" s="205"/>
      <c r="B245" s="206"/>
      <c r="C245" s="197">
        <v>234</v>
      </c>
      <c r="D245" s="618" t="s">
        <v>3572</v>
      </c>
      <c r="E245" s="13" t="s">
        <v>3486</v>
      </c>
      <c r="F245" s="14"/>
      <c r="G245" s="123">
        <v>45159</v>
      </c>
      <c r="H245" s="124">
        <v>45167</v>
      </c>
      <c r="I245" s="130" t="s">
        <v>0</v>
      </c>
      <c r="J245" s="21"/>
      <c r="K245" s="134"/>
      <c r="L245" s="24"/>
      <c r="M245" s="372">
        <v>45167</v>
      </c>
      <c r="N245" s="147">
        <f t="shared" si="127"/>
        <v>7</v>
      </c>
      <c r="O245" s="23"/>
      <c r="P245" s="23"/>
      <c r="Q245" s="23"/>
      <c r="R245" s="23" t="s">
        <v>0</v>
      </c>
      <c r="S245" s="23"/>
      <c r="T245" s="24"/>
      <c r="U245" s="25"/>
      <c r="V245" s="28">
        <v>0.25</v>
      </c>
      <c r="W245" s="299"/>
      <c r="X245" s="296"/>
      <c r="Y245" s="149">
        <f t="shared" si="113"/>
        <v>0.25</v>
      </c>
      <c r="Z245" s="148">
        <f t="shared" si="128"/>
        <v>2.5</v>
      </c>
      <c r="AA245" s="306"/>
      <c r="AB245" s="377">
        <f t="shared" si="137"/>
        <v>-30</v>
      </c>
      <c r="AC245" s="348"/>
      <c r="AD245" s="210" t="str">
        <f t="shared" si="114"/>
        <v/>
      </c>
      <c r="AE245" s="345">
        <f t="shared" si="129"/>
        <v>-27.5</v>
      </c>
      <c r="AF245" s="318"/>
      <c r="AG245" s="317"/>
      <c r="AH245" s="315"/>
      <c r="AI245" s="150">
        <f t="shared" si="130"/>
        <v>0</v>
      </c>
      <c r="AJ245" s="151">
        <f t="shared" si="115"/>
        <v>2.5</v>
      </c>
      <c r="AK245" s="152">
        <f t="shared" si="131"/>
        <v>2.5</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f t="shared" si="116"/>
        <v>7</v>
      </c>
      <c r="AX245" s="154" t="str">
        <f t="shared" si="117"/>
        <v/>
      </c>
      <c r="AY245" s="178">
        <f t="shared" si="118"/>
        <v>7</v>
      </c>
      <c r="AZ245" s="169" t="str">
        <f t="shared" si="119"/>
        <v/>
      </c>
      <c r="BA245" s="159">
        <f t="shared" si="120"/>
        <v>0.25</v>
      </c>
      <c r="BB245" s="160" t="str">
        <f t="shared" si="121"/>
        <v/>
      </c>
      <c r="BC245" s="171">
        <f t="shared" si="144"/>
        <v>0.25</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56.25" x14ac:dyDescent="0.3">
      <c r="A246" s="205"/>
      <c r="B246" s="206"/>
      <c r="C246" s="198">
        <v>235</v>
      </c>
      <c r="D246" s="618" t="s">
        <v>3573</v>
      </c>
      <c r="E246" s="13" t="s">
        <v>3486</v>
      </c>
      <c r="F246" s="14"/>
      <c r="G246" s="123">
        <v>45159</v>
      </c>
      <c r="H246" s="124">
        <v>45167</v>
      </c>
      <c r="I246" s="130" t="s">
        <v>0</v>
      </c>
      <c r="J246" s="21"/>
      <c r="K246" s="134"/>
      <c r="L246" s="24"/>
      <c r="M246" s="372">
        <v>45167</v>
      </c>
      <c r="N246" s="147">
        <f t="shared" si="127"/>
        <v>7</v>
      </c>
      <c r="O246" s="23"/>
      <c r="P246" s="23"/>
      <c r="Q246" s="23"/>
      <c r="R246" s="23" t="s">
        <v>0</v>
      </c>
      <c r="S246" s="23"/>
      <c r="T246" s="24"/>
      <c r="U246" s="25"/>
      <c r="V246" s="28">
        <v>0.25</v>
      </c>
      <c r="W246" s="299"/>
      <c r="X246" s="296"/>
      <c r="Y246" s="149">
        <f t="shared" si="113"/>
        <v>0.25</v>
      </c>
      <c r="Z246" s="148">
        <f t="shared" si="128"/>
        <v>2.5</v>
      </c>
      <c r="AA246" s="306"/>
      <c r="AB246" s="377">
        <f t="shared" si="137"/>
        <v>-30</v>
      </c>
      <c r="AC246" s="348"/>
      <c r="AD246" s="210" t="str">
        <f t="shared" si="114"/>
        <v/>
      </c>
      <c r="AE246" s="345">
        <f t="shared" si="129"/>
        <v>-27.5</v>
      </c>
      <c r="AF246" s="318"/>
      <c r="AG246" s="317"/>
      <c r="AH246" s="315"/>
      <c r="AI246" s="150">
        <f t="shared" si="130"/>
        <v>0</v>
      </c>
      <c r="AJ246" s="151">
        <f t="shared" si="115"/>
        <v>2.5</v>
      </c>
      <c r="AK246" s="152">
        <f t="shared" si="131"/>
        <v>2.5</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f t="shared" si="116"/>
        <v>7</v>
      </c>
      <c r="AX246" s="154" t="str">
        <f t="shared" si="117"/>
        <v/>
      </c>
      <c r="AY246" s="178">
        <f t="shared" si="118"/>
        <v>7</v>
      </c>
      <c r="AZ246" s="169" t="str">
        <f t="shared" si="119"/>
        <v/>
      </c>
      <c r="BA246" s="159">
        <f t="shared" si="120"/>
        <v>0.25</v>
      </c>
      <c r="BB246" s="160" t="str">
        <f t="shared" si="121"/>
        <v/>
      </c>
      <c r="BC246" s="171">
        <f t="shared" si="144"/>
        <v>0.25</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56.25" x14ac:dyDescent="0.3">
      <c r="A247" s="205"/>
      <c r="B247" s="206"/>
      <c r="C247" s="197">
        <v>236</v>
      </c>
      <c r="D247" s="615" t="s">
        <v>3574</v>
      </c>
      <c r="E247" s="15" t="s">
        <v>3486</v>
      </c>
      <c r="F247" s="14"/>
      <c r="G247" s="123">
        <v>45159</v>
      </c>
      <c r="H247" s="124">
        <v>45167</v>
      </c>
      <c r="I247" s="130" t="s">
        <v>0</v>
      </c>
      <c r="J247" s="21"/>
      <c r="K247" s="134"/>
      <c r="L247" s="24"/>
      <c r="M247" s="372">
        <v>45167</v>
      </c>
      <c r="N247" s="147">
        <f t="shared" si="127"/>
        <v>7</v>
      </c>
      <c r="O247" s="23"/>
      <c r="P247" s="23"/>
      <c r="Q247" s="23"/>
      <c r="R247" s="23" t="s">
        <v>0</v>
      </c>
      <c r="S247" s="23"/>
      <c r="T247" s="24"/>
      <c r="U247" s="25"/>
      <c r="V247" s="28">
        <v>0.25</v>
      </c>
      <c r="W247" s="299"/>
      <c r="X247" s="296"/>
      <c r="Y247" s="149">
        <f t="shared" si="113"/>
        <v>0.25</v>
      </c>
      <c r="Z247" s="148">
        <f t="shared" si="128"/>
        <v>2.5</v>
      </c>
      <c r="AA247" s="306"/>
      <c r="AB247" s="377">
        <f t="shared" si="137"/>
        <v>-30</v>
      </c>
      <c r="AC247" s="348"/>
      <c r="AD247" s="210" t="str">
        <f t="shared" si="114"/>
        <v/>
      </c>
      <c r="AE247" s="345">
        <f t="shared" si="129"/>
        <v>-27.5</v>
      </c>
      <c r="AF247" s="318"/>
      <c r="AG247" s="317"/>
      <c r="AH247" s="315"/>
      <c r="AI247" s="150">
        <f t="shared" si="130"/>
        <v>0</v>
      </c>
      <c r="AJ247" s="151">
        <f t="shared" si="115"/>
        <v>2.5</v>
      </c>
      <c r="AK247" s="152">
        <f t="shared" si="131"/>
        <v>2.5</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f t="shared" si="116"/>
        <v>7</v>
      </c>
      <c r="AX247" s="154" t="str">
        <f t="shared" si="117"/>
        <v/>
      </c>
      <c r="AY247" s="178">
        <f t="shared" si="118"/>
        <v>7</v>
      </c>
      <c r="AZ247" s="169" t="str">
        <f t="shared" si="119"/>
        <v/>
      </c>
      <c r="BA247" s="159">
        <f t="shared" si="120"/>
        <v>0.25</v>
      </c>
      <c r="BB247" s="160" t="str">
        <f t="shared" si="121"/>
        <v/>
      </c>
      <c r="BC247" s="171">
        <f t="shared" si="144"/>
        <v>0.25</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75" x14ac:dyDescent="0.3">
      <c r="A248" s="205"/>
      <c r="B248" s="206"/>
      <c r="C248" s="198">
        <v>237</v>
      </c>
      <c r="D248" s="618" t="s">
        <v>3601</v>
      </c>
      <c r="E248" s="13" t="s">
        <v>3486</v>
      </c>
      <c r="F248" s="14"/>
      <c r="G248" s="123">
        <v>45159</v>
      </c>
      <c r="H248" s="124">
        <v>45167</v>
      </c>
      <c r="I248" s="132" t="s">
        <v>0</v>
      </c>
      <c r="J248" s="69"/>
      <c r="K248" s="136"/>
      <c r="L248" s="26"/>
      <c r="M248" s="372">
        <v>45167</v>
      </c>
      <c r="N248" s="147">
        <f t="shared" si="127"/>
        <v>7</v>
      </c>
      <c r="O248" s="23" t="s">
        <v>0</v>
      </c>
      <c r="P248" s="23"/>
      <c r="Q248" s="23"/>
      <c r="R248" s="23"/>
      <c r="S248" s="23"/>
      <c r="T248" s="24"/>
      <c r="U248" s="25"/>
      <c r="V248" s="28">
        <v>0.25</v>
      </c>
      <c r="W248" s="299">
        <v>0.25</v>
      </c>
      <c r="X248" s="296"/>
      <c r="Y248" s="149">
        <f t="shared" si="113"/>
        <v>0.5</v>
      </c>
      <c r="Z248" s="148">
        <f t="shared" si="128"/>
        <v>7.5</v>
      </c>
      <c r="AA248" s="306"/>
      <c r="AB248" s="377">
        <f t="shared" si="137"/>
        <v>-30</v>
      </c>
      <c r="AC248" s="348"/>
      <c r="AD248" s="210" t="str">
        <f t="shared" si="114"/>
        <v/>
      </c>
      <c r="AE248" s="345">
        <f t="shared" si="129"/>
        <v>-22.5</v>
      </c>
      <c r="AF248" s="318"/>
      <c r="AG248" s="317"/>
      <c r="AH248" s="315"/>
      <c r="AI248" s="150">
        <f t="shared" si="130"/>
        <v>0</v>
      </c>
      <c r="AJ248" s="151">
        <f t="shared" si="115"/>
        <v>7.5</v>
      </c>
      <c r="AK248" s="152">
        <f t="shared" si="131"/>
        <v>7.5</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f t="shared" si="116"/>
        <v>7</v>
      </c>
      <c r="AX248" s="154" t="str">
        <f t="shared" si="117"/>
        <v/>
      </c>
      <c r="AY248" s="178">
        <f t="shared" si="118"/>
        <v>7</v>
      </c>
      <c r="AZ248" s="169" t="str">
        <f t="shared" si="119"/>
        <v/>
      </c>
      <c r="BA248" s="159">
        <f t="shared" si="120"/>
        <v>0.25</v>
      </c>
      <c r="BB248" s="160" t="str">
        <f t="shared" si="121"/>
        <v/>
      </c>
      <c r="BC248" s="171">
        <f t="shared" si="144"/>
        <v>0.25</v>
      </c>
      <c r="BD248" s="160" t="str">
        <f t="shared" si="122"/>
        <v/>
      </c>
      <c r="BE248" s="186">
        <f t="shared" si="123"/>
        <v>0.25</v>
      </c>
      <c r="BF248" s="160" t="str">
        <f t="shared" si="124"/>
        <v/>
      </c>
      <c r="BG248" s="171">
        <f t="shared" si="125"/>
        <v>0.25</v>
      </c>
      <c r="BH248" s="161" t="str">
        <f t="shared" si="126"/>
        <v/>
      </c>
      <c r="BI248" s="609"/>
      <c r="BQ248" s="52" t="s">
        <v>1923</v>
      </c>
      <c r="BV248" s="52" t="s">
        <v>1924</v>
      </c>
      <c r="BW248" s="52"/>
      <c r="BY248" t="s">
        <v>3380</v>
      </c>
      <c r="CA248" s="52" t="s">
        <v>1925</v>
      </c>
      <c r="CC248" s="52" t="s">
        <v>1926</v>
      </c>
    </row>
    <row r="249" spans="1:81" ht="56.25" x14ac:dyDescent="0.3">
      <c r="A249" s="205"/>
      <c r="B249" s="206"/>
      <c r="C249" s="198">
        <v>238</v>
      </c>
      <c r="D249" s="622" t="s">
        <v>3568</v>
      </c>
      <c r="E249" s="13"/>
      <c r="F249" s="14"/>
      <c r="G249" s="123">
        <v>45159</v>
      </c>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37.5" x14ac:dyDescent="0.3">
      <c r="A250" s="205"/>
      <c r="B250" s="206"/>
      <c r="C250" s="197">
        <v>239</v>
      </c>
      <c r="D250" s="622" t="s">
        <v>3569</v>
      </c>
      <c r="E250" s="13"/>
      <c r="F250" s="14"/>
      <c r="G250" s="123">
        <v>45159</v>
      </c>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37.5" x14ac:dyDescent="0.3">
      <c r="A251" s="205"/>
      <c r="B251" s="206"/>
      <c r="C251" s="198">
        <v>240</v>
      </c>
      <c r="D251" s="616" t="s">
        <v>3570</v>
      </c>
      <c r="E251" s="15"/>
      <c r="F251" s="14"/>
      <c r="G251" s="123">
        <v>45159</v>
      </c>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37.5" x14ac:dyDescent="0.3">
      <c r="A252" s="205"/>
      <c r="B252" s="206"/>
      <c r="C252" s="197">
        <v>241</v>
      </c>
      <c r="D252" s="622" t="s">
        <v>3571</v>
      </c>
      <c r="E252" s="13"/>
      <c r="F252" s="14"/>
      <c r="G252" s="123">
        <v>45159</v>
      </c>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56.25" x14ac:dyDescent="0.3">
      <c r="A253" s="205"/>
      <c r="B253" s="206"/>
      <c r="C253" s="198">
        <v>242</v>
      </c>
      <c r="D253" s="622" t="s">
        <v>3572</v>
      </c>
      <c r="E253" s="13"/>
      <c r="F253" s="14"/>
      <c r="G253" s="123">
        <v>45159</v>
      </c>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56.25" x14ac:dyDescent="0.3">
      <c r="A254" s="205"/>
      <c r="B254" s="206"/>
      <c r="C254" s="198">
        <v>243</v>
      </c>
      <c r="D254" s="622" t="s">
        <v>3573</v>
      </c>
      <c r="E254" s="13"/>
      <c r="F254" s="14"/>
      <c r="G254" s="123">
        <v>45159</v>
      </c>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56.25" x14ac:dyDescent="0.3">
      <c r="A255" s="205"/>
      <c r="B255" s="206"/>
      <c r="C255" s="197">
        <v>244</v>
      </c>
      <c r="D255" s="616" t="s">
        <v>3574</v>
      </c>
      <c r="E255" s="15"/>
      <c r="F255" s="14"/>
      <c r="G255" s="123">
        <v>45159</v>
      </c>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56.25" x14ac:dyDescent="0.3">
      <c r="A256" s="205"/>
      <c r="B256" s="206"/>
      <c r="C256" s="198">
        <v>245</v>
      </c>
      <c r="D256" s="622" t="s">
        <v>3575</v>
      </c>
      <c r="E256" s="13"/>
      <c r="F256" s="14"/>
      <c r="G256" s="123">
        <v>45159</v>
      </c>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56.25" x14ac:dyDescent="0.3">
      <c r="A257" s="205"/>
      <c r="B257" s="206"/>
      <c r="C257" s="197">
        <v>246</v>
      </c>
      <c r="D257" s="623" t="s">
        <v>3568</v>
      </c>
      <c r="E257" s="18" t="s">
        <v>3505</v>
      </c>
      <c r="F257" s="14"/>
      <c r="G257" s="123">
        <v>45159</v>
      </c>
      <c r="H257" s="124">
        <v>45175</v>
      </c>
      <c r="I257" s="130"/>
      <c r="J257" s="21"/>
      <c r="K257" s="134"/>
      <c r="L257" s="24"/>
      <c r="M257" s="372">
        <v>45175</v>
      </c>
      <c r="N257" s="147">
        <f t="shared" si="127"/>
        <v>13</v>
      </c>
      <c r="O257" s="23"/>
      <c r="P257" s="23"/>
      <c r="Q257" s="23"/>
      <c r="R257" s="23" t="s">
        <v>0</v>
      </c>
      <c r="S257" s="23"/>
      <c r="T257" s="24"/>
      <c r="U257" s="25"/>
      <c r="V257" s="28">
        <v>0.25</v>
      </c>
      <c r="W257" s="299"/>
      <c r="X257" s="296"/>
      <c r="Y257" s="149">
        <f t="shared" si="113"/>
        <v>0.25</v>
      </c>
      <c r="Z257" s="148">
        <f t="shared" si="128"/>
        <v>2.5</v>
      </c>
      <c r="AA257" s="306"/>
      <c r="AB257" s="377">
        <f t="shared" si="137"/>
        <v>-30</v>
      </c>
      <c r="AC257" s="348"/>
      <c r="AD257" s="210" t="str">
        <f t="shared" si="114"/>
        <v/>
      </c>
      <c r="AE257" s="345">
        <f t="shared" si="129"/>
        <v>-27.5</v>
      </c>
      <c r="AF257" s="318"/>
      <c r="AG257" s="317"/>
      <c r="AH257" s="315"/>
      <c r="AI257" s="150">
        <f t="shared" si="130"/>
        <v>0</v>
      </c>
      <c r="AJ257" s="151">
        <f t="shared" si="115"/>
        <v>2.5</v>
      </c>
      <c r="AK257" s="152">
        <f t="shared" si="131"/>
        <v>2.5</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f t="shared" si="116"/>
        <v>13</v>
      </c>
      <c r="AX257" s="154" t="str">
        <f t="shared" si="117"/>
        <v/>
      </c>
      <c r="AY257" s="178">
        <f t="shared" si="118"/>
        <v>13</v>
      </c>
      <c r="AZ257" s="169" t="str">
        <f t="shared" si="119"/>
        <v/>
      </c>
      <c r="BA257" s="159">
        <f t="shared" si="120"/>
        <v>0.25</v>
      </c>
      <c r="BB257" s="160" t="str">
        <f t="shared" si="121"/>
        <v/>
      </c>
      <c r="BC257" s="171">
        <f t="shared" si="144"/>
        <v>0.25</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37.5" x14ac:dyDescent="0.3">
      <c r="A258" s="205"/>
      <c r="B258" s="206"/>
      <c r="C258" s="198">
        <v>247</v>
      </c>
      <c r="D258" s="623" t="s">
        <v>3569</v>
      </c>
      <c r="E258" s="13" t="s">
        <v>3505</v>
      </c>
      <c r="F258" s="14"/>
      <c r="G258" s="123">
        <v>45159</v>
      </c>
      <c r="H258" s="124">
        <v>45175</v>
      </c>
      <c r="I258" s="130"/>
      <c r="J258" s="21"/>
      <c r="K258" s="134"/>
      <c r="L258" s="24"/>
      <c r="M258" s="372">
        <v>45175</v>
      </c>
      <c r="N258" s="147">
        <f t="shared" si="127"/>
        <v>13</v>
      </c>
      <c r="O258" s="23"/>
      <c r="P258" s="23"/>
      <c r="Q258" s="23"/>
      <c r="R258" s="23" t="s">
        <v>0</v>
      </c>
      <c r="S258" s="23"/>
      <c r="T258" s="24"/>
      <c r="U258" s="25"/>
      <c r="V258" s="28">
        <v>0.25</v>
      </c>
      <c r="W258" s="299"/>
      <c r="X258" s="296"/>
      <c r="Y258" s="149">
        <f t="shared" si="113"/>
        <v>0.25</v>
      </c>
      <c r="Z258" s="148">
        <f t="shared" si="128"/>
        <v>2.5</v>
      </c>
      <c r="AA258" s="306"/>
      <c r="AB258" s="377">
        <f t="shared" si="137"/>
        <v>-30</v>
      </c>
      <c r="AC258" s="348"/>
      <c r="AD258" s="210" t="str">
        <f t="shared" si="114"/>
        <v/>
      </c>
      <c r="AE258" s="345">
        <f t="shared" si="129"/>
        <v>-27.5</v>
      </c>
      <c r="AF258" s="318"/>
      <c r="AG258" s="317"/>
      <c r="AH258" s="315"/>
      <c r="AI258" s="150">
        <f t="shared" si="130"/>
        <v>0</v>
      </c>
      <c r="AJ258" s="151">
        <f t="shared" si="115"/>
        <v>2.5</v>
      </c>
      <c r="AK258" s="152">
        <f t="shared" si="131"/>
        <v>2.5</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f t="shared" si="116"/>
        <v>13</v>
      </c>
      <c r="AX258" s="154" t="str">
        <f t="shared" si="117"/>
        <v/>
      </c>
      <c r="AY258" s="178">
        <f t="shared" si="118"/>
        <v>13</v>
      </c>
      <c r="AZ258" s="169" t="str">
        <f t="shared" si="119"/>
        <v/>
      </c>
      <c r="BA258" s="159">
        <f t="shared" si="120"/>
        <v>0.25</v>
      </c>
      <c r="BB258" s="160" t="str">
        <f t="shared" si="121"/>
        <v/>
      </c>
      <c r="BC258" s="171">
        <f t="shared" si="144"/>
        <v>0.25</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37.5" x14ac:dyDescent="0.3">
      <c r="A259" s="205"/>
      <c r="B259" s="206"/>
      <c r="C259" s="198">
        <v>248</v>
      </c>
      <c r="D259" s="617" t="s">
        <v>3570</v>
      </c>
      <c r="E259" s="13" t="s">
        <v>3505</v>
      </c>
      <c r="F259" s="14"/>
      <c r="G259" s="123">
        <v>45159</v>
      </c>
      <c r="H259" s="124">
        <v>45175</v>
      </c>
      <c r="I259" s="130"/>
      <c r="J259" s="21"/>
      <c r="K259" s="134"/>
      <c r="L259" s="24"/>
      <c r="M259" s="372">
        <v>45175</v>
      </c>
      <c r="N259" s="147">
        <f t="shared" si="127"/>
        <v>13</v>
      </c>
      <c r="O259" s="23"/>
      <c r="P259" s="23"/>
      <c r="Q259" s="23"/>
      <c r="R259" s="23" t="s">
        <v>0</v>
      </c>
      <c r="S259" s="23"/>
      <c r="T259" s="24"/>
      <c r="U259" s="25"/>
      <c r="V259" s="28">
        <v>0.25</v>
      </c>
      <c r="W259" s="299"/>
      <c r="X259" s="296"/>
      <c r="Y259" s="149">
        <f t="shared" si="113"/>
        <v>0.25</v>
      </c>
      <c r="Z259" s="148">
        <f t="shared" si="128"/>
        <v>2.5</v>
      </c>
      <c r="AA259" s="306"/>
      <c r="AB259" s="377">
        <f t="shared" si="137"/>
        <v>-30</v>
      </c>
      <c r="AC259" s="348"/>
      <c r="AD259" s="210" t="str">
        <f t="shared" si="114"/>
        <v/>
      </c>
      <c r="AE259" s="345">
        <f t="shared" si="129"/>
        <v>-27.5</v>
      </c>
      <c r="AF259" s="318"/>
      <c r="AG259" s="317"/>
      <c r="AH259" s="315"/>
      <c r="AI259" s="150">
        <f t="shared" si="130"/>
        <v>0</v>
      </c>
      <c r="AJ259" s="151">
        <f t="shared" si="115"/>
        <v>2.5</v>
      </c>
      <c r="AK259" s="152">
        <f t="shared" si="131"/>
        <v>2.5</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f t="shared" si="116"/>
        <v>13</v>
      </c>
      <c r="AX259" s="154" t="str">
        <f t="shared" si="117"/>
        <v/>
      </c>
      <c r="AY259" s="178">
        <f t="shared" si="118"/>
        <v>13</v>
      </c>
      <c r="AZ259" s="169" t="str">
        <f t="shared" si="119"/>
        <v/>
      </c>
      <c r="BA259" s="159">
        <f t="shared" si="120"/>
        <v>0.25</v>
      </c>
      <c r="BB259" s="160" t="str">
        <f t="shared" si="121"/>
        <v/>
      </c>
      <c r="BC259" s="171">
        <f t="shared" si="144"/>
        <v>0.25</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37.5" x14ac:dyDescent="0.3">
      <c r="A260" s="205"/>
      <c r="B260" s="206"/>
      <c r="C260" s="197">
        <v>249</v>
      </c>
      <c r="D260" s="623" t="s">
        <v>3571</v>
      </c>
      <c r="E260" s="16" t="s">
        <v>3505</v>
      </c>
      <c r="F260" s="14"/>
      <c r="G260" s="123">
        <v>45159</v>
      </c>
      <c r="H260" s="124">
        <v>45175</v>
      </c>
      <c r="I260" s="132"/>
      <c r="J260" s="69"/>
      <c r="K260" s="136"/>
      <c r="L260" s="26"/>
      <c r="M260" s="372">
        <v>45175</v>
      </c>
      <c r="N260" s="147">
        <f t="shared" si="127"/>
        <v>13</v>
      </c>
      <c r="O260" s="23"/>
      <c r="P260" s="23"/>
      <c r="Q260" s="23"/>
      <c r="R260" s="23" t="s">
        <v>0</v>
      </c>
      <c r="S260" s="23"/>
      <c r="T260" s="26"/>
      <c r="U260" s="27"/>
      <c r="V260" s="28">
        <v>0.25</v>
      </c>
      <c r="W260" s="300"/>
      <c r="X260" s="299"/>
      <c r="Y260" s="149">
        <f t="shared" si="113"/>
        <v>0.25</v>
      </c>
      <c r="Z260" s="148">
        <f t="shared" si="128"/>
        <v>2.5</v>
      </c>
      <c r="AA260" s="307"/>
      <c r="AB260" s="377">
        <f t="shared" si="137"/>
        <v>-30</v>
      </c>
      <c r="AC260" s="348"/>
      <c r="AD260" s="210" t="str">
        <f t="shared" si="114"/>
        <v/>
      </c>
      <c r="AE260" s="345">
        <f t="shared" si="129"/>
        <v>-27.5</v>
      </c>
      <c r="AF260" s="319"/>
      <c r="AG260" s="320"/>
      <c r="AH260" s="318"/>
      <c r="AI260" s="150">
        <f t="shared" si="130"/>
        <v>0</v>
      </c>
      <c r="AJ260" s="151">
        <f t="shared" si="115"/>
        <v>2.5</v>
      </c>
      <c r="AK260" s="152">
        <f t="shared" si="131"/>
        <v>2.5</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f t="shared" si="116"/>
        <v>13</v>
      </c>
      <c r="AX260" s="154" t="str">
        <f t="shared" si="117"/>
        <v/>
      </c>
      <c r="AY260" s="178">
        <f t="shared" si="118"/>
        <v>13</v>
      </c>
      <c r="AZ260" s="169" t="str">
        <f t="shared" si="119"/>
        <v/>
      </c>
      <c r="BA260" s="159">
        <f t="shared" si="120"/>
        <v>0.25</v>
      </c>
      <c r="BB260" s="160" t="str">
        <f t="shared" si="121"/>
        <v/>
      </c>
      <c r="BC260" s="171">
        <f t="shared" si="144"/>
        <v>0.25</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56.25" x14ac:dyDescent="0.3">
      <c r="A261" s="205"/>
      <c r="B261" s="206"/>
      <c r="C261" s="198">
        <v>250</v>
      </c>
      <c r="D261" s="623" t="s">
        <v>3572</v>
      </c>
      <c r="E261" s="20" t="s">
        <v>3505</v>
      </c>
      <c r="F261" s="14"/>
      <c r="G261" s="123">
        <v>45159</v>
      </c>
      <c r="H261" s="124">
        <v>45175</v>
      </c>
      <c r="I261" s="130"/>
      <c r="J261" s="21"/>
      <c r="K261" s="134"/>
      <c r="L261" s="24"/>
      <c r="M261" s="372">
        <v>45175</v>
      </c>
      <c r="N261" s="147">
        <f t="shared" si="127"/>
        <v>13</v>
      </c>
      <c r="O261" s="23"/>
      <c r="P261" s="23"/>
      <c r="Q261" s="23"/>
      <c r="R261" s="23" t="s">
        <v>0</v>
      </c>
      <c r="S261" s="23"/>
      <c r="T261" s="23"/>
      <c r="U261" s="24"/>
      <c r="V261" s="28">
        <v>0.25</v>
      </c>
      <c r="W261" s="299"/>
      <c r="X261" s="299"/>
      <c r="Y261" s="149">
        <f t="shared" si="113"/>
        <v>0.25</v>
      </c>
      <c r="Z261" s="148">
        <f t="shared" si="128"/>
        <v>2.5</v>
      </c>
      <c r="AA261" s="306"/>
      <c r="AB261" s="377">
        <f t="shared" si="137"/>
        <v>-30</v>
      </c>
      <c r="AC261" s="348"/>
      <c r="AD261" s="210" t="str">
        <f t="shared" si="114"/>
        <v/>
      </c>
      <c r="AE261" s="345">
        <f t="shared" si="129"/>
        <v>-27.5</v>
      </c>
      <c r="AF261" s="318"/>
      <c r="AG261" s="321"/>
      <c r="AH261" s="318"/>
      <c r="AI261" s="150">
        <f t="shared" si="130"/>
        <v>0</v>
      </c>
      <c r="AJ261" s="151">
        <f t="shared" si="115"/>
        <v>2.5</v>
      </c>
      <c r="AK261" s="152">
        <f t="shared" si="131"/>
        <v>2.5</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f t="shared" si="116"/>
        <v>13</v>
      </c>
      <c r="AX261" s="154" t="str">
        <f t="shared" si="117"/>
        <v/>
      </c>
      <c r="AY261" s="178">
        <f t="shared" si="118"/>
        <v>13</v>
      </c>
      <c r="AZ261" s="169" t="str">
        <f t="shared" si="119"/>
        <v/>
      </c>
      <c r="BA261" s="159">
        <f t="shared" si="120"/>
        <v>0.25</v>
      </c>
      <c r="BB261" s="160" t="str">
        <f t="shared" si="121"/>
        <v/>
      </c>
      <c r="BC261" s="171">
        <f t="shared" si="144"/>
        <v>0.25</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56.25" x14ac:dyDescent="0.3">
      <c r="A262" s="203"/>
      <c r="B262" s="204"/>
      <c r="C262" s="197">
        <v>251</v>
      </c>
      <c r="D262" s="623" t="s">
        <v>3573</v>
      </c>
      <c r="E262" s="31" t="s">
        <v>3505</v>
      </c>
      <c r="F262" s="30"/>
      <c r="G262" s="123">
        <v>45159</v>
      </c>
      <c r="H262" s="124">
        <v>45175</v>
      </c>
      <c r="I262" s="129"/>
      <c r="J262" s="67"/>
      <c r="K262" s="133"/>
      <c r="L262" s="108"/>
      <c r="M262" s="372">
        <v>45175</v>
      </c>
      <c r="N262" s="147">
        <f t="shared" si="127"/>
        <v>13</v>
      </c>
      <c r="O262" s="295"/>
      <c r="P262" s="125"/>
      <c r="Q262" s="125"/>
      <c r="R262" s="125" t="s">
        <v>0</v>
      </c>
      <c r="S262" s="125"/>
      <c r="T262" s="125"/>
      <c r="U262" s="122"/>
      <c r="V262" s="28">
        <v>0.25</v>
      </c>
      <c r="W262" s="296"/>
      <c r="X262" s="296"/>
      <c r="Y262" s="149">
        <f t="shared" si="113"/>
        <v>0.25</v>
      </c>
      <c r="Z262" s="148">
        <f t="shared" si="128"/>
        <v>2.5</v>
      </c>
      <c r="AA262" s="308"/>
      <c r="AB262" s="377">
        <f t="shared" si="137"/>
        <v>-30</v>
      </c>
      <c r="AC262" s="348"/>
      <c r="AD262" s="210" t="str">
        <f t="shared" si="114"/>
        <v/>
      </c>
      <c r="AE262" s="345">
        <f t="shared" si="129"/>
        <v>-27.5</v>
      </c>
      <c r="AF262" s="322"/>
      <c r="AG262" s="317"/>
      <c r="AH262" s="315"/>
      <c r="AI262" s="150">
        <f t="shared" si="130"/>
        <v>0</v>
      </c>
      <c r="AJ262" s="151">
        <f t="shared" si="115"/>
        <v>2.5</v>
      </c>
      <c r="AK262" s="152">
        <f t="shared" si="131"/>
        <v>2.5</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f t="shared" si="116"/>
        <v>13</v>
      </c>
      <c r="AX262" s="154" t="str">
        <f t="shared" si="117"/>
        <v/>
      </c>
      <c r="AY262" s="178">
        <f t="shared" si="118"/>
        <v>13</v>
      </c>
      <c r="AZ262" s="169" t="str">
        <f t="shared" si="119"/>
        <v/>
      </c>
      <c r="BA262" s="159">
        <f t="shared" si="120"/>
        <v>0.25</v>
      </c>
      <c r="BB262" s="160" t="str">
        <f t="shared" si="121"/>
        <v/>
      </c>
      <c r="BC262" s="171">
        <f t="shared" si="144"/>
        <v>0.25</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56.25" x14ac:dyDescent="0.3">
      <c r="A263" s="203"/>
      <c r="B263" s="204"/>
      <c r="C263" s="197">
        <v>252</v>
      </c>
      <c r="D263" s="617" t="s">
        <v>3574</v>
      </c>
      <c r="E263" s="29" t="s">
        <v>3644</v>
      </c>
      <c r="F263" s="30"/>
      <c r="G263" s="123">
        <v>45159</v>
      </c>
      <c r="H263" s="124">
        <v>45175</v>
      </c>
      <c r="I263" s="129"/>
      <c r="J263" s="67"/>
      <c r="K263" s="133"/>
      <c r="L263" s="108"/>
      <c r="M263" s="372">
        <v>45175</v>
      </c>
      <c r="N263" s="147">
        <f t="shared" si="127"/>
        <v>13</v>
      </c>
      <c r="O263" s="125" t="s">
        <v>0</v>
      </c>
      <c r="P263" s="125"/>
      <c r="Q263" s="125"/>
      <c r="R263" s="125"/>
      <c r="S263" s="125"/>
      <c r="T263" s="122"/>
      <c r="U263" s="298"/>
      <c r="V263" s="28">
        <v>0.75</v>
      </c>
      <c r="W263" s="296">
        <v>0.75</v>
      </c>
      <c r="X263" s="296"/>
      <c r="Y263" s="149">
        <f t="shared" si="113"/>
        <v>1.5</v>
      </c>
      <c r="Z263" s="148">
        <f t="shared" si="128"/>
        <v>22.5</v>
      </c>
      <c r="AA263" s="305"/>
      <c r="AB263" s="377">
        <f t="shared" si="137"/>
        <v>-30</v>
      </c>
      <c r="AC263" s="347"/>
      <c r="AD263" s="210" t="str">
        <f t="shared" si="114"/>
        <v/>
      </c>
      <c r="AE263" s="345">
        <f t="shared" si="129"/>
        <v>-7.5</v>
      </c>
      <c r="AF263" s="310"/>
      <c r="AG263" s="312"/>
      <c r="AH263" s="313"/>
      <c r="AI263" s="150">
        <f t="shared" si="130"/>
        <v>0</v>
      </c>
      <c r="AJ263" s="151">
        <f t="shared" si="115"/>
        <v>22.5</v>
      </c>
      <c r="AK263" s="152">
        <f t="shared" si="131"/>
        <v>22.5</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f t="shared" si="116"/>
        <v>13</v>
      </c>
      <c r="AX263" s="154" t="str">
        <f t="shared" si="117"/>
        <v/>
      </c>
      <c r="AY263" s="178">
        <f t="shared" si="118"/>
        <v>13</v>
      </c>
      <c r="AZ263" s="169" t="str">
        <f t="shared" si="119"/>
        <v/>
      </c>
      <c r="BA263" s="159">
        <f t="shared" si="120"/>
        <v>0.75</v>
      </c>
      <c r="BB263" s="160" t="str">
        <f t="shared" si="121"/>
        <v/>
      </c>
      <c r="BC263" s="171">
        <f t="shared" si="144"/>
        <v>0.75</v>
      </c>
      <c r="BD263" s="160" t="str">
        <f t="shared" si="122"/>
        <v/>
      </c>
      <c r="BE263" s="186">
        <f t="shared" si="123"/>
        <v>0.75</v>
      </c>
      <c r="BF263" s="160" t="str">
        <f t="shared" si="124"/>
        <v/>
      </c>
      <c r="BG263" s="171">
        <f t="shared" si="125"/>
        <v>0.75</v>
      </c>
      <c r="BH263" s="161" t="str">
        <f t="shared" si="126"/>
        <v/>
      </c>
      <c r="BI263" s="609"/>
      <c r="BQ263" s="52" t="s">
        <v>1978</v>
      </c>
      <c r="BV263" s="52" t="s">
        <v>1979</v>
      </c>
      <c r="BW263" s="52"/>
      <c r="CC263" s="52" t="s">
        <v>1980</v>
      </c>
    </row>
    <row r="264" spans="1:81" ht="56.25" x14ac:dyDescent="0.3">
      <c r="A264" s="203"/>
      <c r="B264" s="204"/>
      <c r="C264" s="197">
        <v>253</v>
      </c>
      <c r="D264" s="623" t="s">
        <v>3575</v>
      </c>
      <c r="E264" s="29" t="s">
        <v>3505</v>
      </c>
      <c r="F264" s="30"/>
      <c r="G264" s="123">
        <v>45159</v>
      </c>
      <c r="H264" s="124">
        <v>45175</v>
      </c>
      <c r="I264" s="130"/>
      <c r="J264" s="21"/>
      <c r="K264" s="134"/>
      <c r="L264" s="24"/>
      <c r="M264" s="372">
        <v>45175</v>
      </c>
      <c r="N264" s="147">
        <f t="shared" si="127"/>
        <v>13</v>
      </c>
      <c r="O264" s="125"/>
      <c r="P264" s="125"/>
      <c r="Q264" s="125"/>
      <c r="R264" s="125" t="s">
        <v>0</v>
      </c>
      <c r="S264" s="125"/>
      <c r="T264" s="122"/>
      <c r="U264" s="298"/>
      <c r="V264" s="28">
        <v>0.25</v>
      </c>
      <c r="W264" s="296"/>
      <c r="X264" s="296"/>
      <c r="Y264" s="149">
        <f t="shared" si="113"/>
        <v>0.25</v>
      </c>
      <c r="Z264" s="148">
        <f t="shared" si="128"/>
        <v>2.5</v>
      </c>
      <c r="AA264" s="305"/>
      <c r="AB264" s="377">
        <f t="shared" si="137"/>
        <v>-30</v>
      </c>
      <c r="AC264" s="347"/>
      <c r="AD264" s="210" t="str">
        <f t="shared" si="114"/>
        <v/>
      </c>
      <c r="AE264" s="345">
        <f t="shared" si="129"/>
        <v>-27.5</v>
      </c>
      <c r="AF264" s="310"/>
      <c r="AG264" s="312"/>
      <c r="AH264" s="313"/>
      <c r="AI264" s="150">
        <f t="shared" si="130"/>
        <v>0</v>
      </c>
      <c r="AJ264" s="151">
        <f t="shared" si="115"/>
        <v>2.5</v>
      </c>
      <c r="AK264" s="152">
        <f t="shared" si="131"/>
        <v>2.5</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f t="shared" si="116"/>
        <v>13</v>
      </c>
      <c r="AX264" s="154" t="str">
        <f t="shared" si="117"/>
        <v/>
      </c>
      <c r="AY264" s="178">
        <f t="shared" si="118"/>
        <v>13</v>
      </c>
      <c r="AZ264" s="169" t="str">
        <f t="shared" si="119"/>
        <v/>
      </c>
      <c r="BA264" s="159">
        <f t="shared" si="120"/>
        <v>0.25</v>
      </c>
      <c r="BB264" s="160" t="str">
        <f t="shared" si="121"/>
        <v/>
      </c>
      <c r="BC264" s="171">
        <f t="shared" si="144"/>
        <v>0.25</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75" x14ac:dyDescent="0.3">
      <c r="A265" s="203"/>
      <c r="B265" s="204"/>
      <c r="C265" s="197">
        <v>254</v>
      </c>
      <c r="D265" s="639" t="s">
        <v>3576</v>
      </c>
      <c r="E265" s="29" t="s">
        <v>3486</v>
      </c>
      <c r="F265" s="30"/>
      <c r="G265" s="123">
        <v>45160</v>
      </c>
      <c r="H265" s="124">
        <v>45167</v>
      </c>
      <c r="I265" s="130" t="s">
        <v>0</v>
      </c>
      <c r="J265" s="21"/>
      <c r="K265" s="134"/>
      <c r="L265" s="24"/>
      <c r="M265" s="372">
        <v>45167</v>
      </c>
      <c r="N265" s="147">
        <f t="shared" si="127"/>
        <v>6</v>
      </c>
      <c r="O265" s="125" t="s">
        <v>0</v>
      </c>
      <c r="P265" s="125"/>
      <c r="Q265" s="125"/>
      <c r="R265" s="125"/>
      <c r="S265" s="125"/>
      <c r="T265" s="122"/>
      <c r="U265" s="298"/>
      <c r="V265" s="28">
        <v>0.25</v>
      </c>
      <c r="W265" s="296">
        <v>0.25</v>
      </c>
      <c r="X265" s="296"/>
      <c r="Y265" s="149">
        <f t="shared" si="113"/>
        <v>0.5</v>
      </c>
      <c r="Z265" s="148">
        <f t="shared" si="128"/>
        <v>7.5</v>
      </c>
      <c r="AA265" s="305"/>
      <c r="AB265" s="377">
        <f t="shared" si="137"/>
        <v>-30</v>
      </c>
      <c r="AC265" s="347"/>
      <c r="AD265" s="210" t="str">
        <f t="shared" si="114"/>
        <v/>
      </c>
      <c r="AE265" s="345">
        <f t="shared" si="129"/>
        <v>-22.5</v>
      </c>
      <c r="AF265" s="310"/>
      <c r="AG265" s="312"/>
      <c r="AH265" s="313"/>
      <c r="AI265" s="150">
        <f t="shared" si="130"/>
        <v>0</v>
      </c>
      <c r="AJ265" s="151">
        <f t="shared" si="115"/>
        <v>7.5</v>
      </c>
      <c r="AK265" s="152">
        <f t="shared" si="131"/>
        <v>7.5</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f t="shared" si="116"/>
        <v>6</v>
      </c>
      <c r="AX265" s="154" t="str">
        <f t="shared" si="117"/>
        <v/>
      </c>
      <c r="AY265" s="178">
        <f t="shared" si="118"/>
        <v>6</v>
      </c>
      <c r="AZ265" s="169" t="str">
        <f t="shared" si="119"/>
        <v/>
      </c>
      <c r="BA265" s="159">
        <f t="shared" si="120"/>
        <v>0.25</v>
      </c>
      <c r="BB265" s="160" t="str">
        <f t="shared" si="121"/>
        <v/>
      </c>
      <c r="BC265" s="171">
        <f t="shared" si="144"/>
        <v>0.25</v>
      </c>
      <c r="BD265" s="160" t="str">
        <f t="shared" si="122"/>
        <v/>
      </c>
      <c r="BE265" s="186">
        <f t="shared" si="123"/>
        <v>0.25</v>
      </c>
      <c r="BF265" s="160" t="str">
        <f t="shared" si="124"/>
        <v/>
      </c>
      <c r="BG265" s="171">
        <f t="shared" si="125"/>
        <v>0.25</v>
      </c>
      <c r="BH265" s="161" t="str">
        <f t="shared" si="126"/>
        <v/>
      </c>
      <c r="BI265" s="609"/>
      <c r="BQ265" s="52" t="s">
        <v>1984</v>
      </c>
      <c r="BV265" s="52" t="s">
        <v>1985</v>
      </c>
      <c r="BW265" s="52"/>
      <c r="CC265" s="52" t="s">
        <v>1986</v>
      </c>
    </row>
    <row r="266" spans="1:81" ht="37.5" x14ac:dyDescent="0.3">
      <c r="A266" s="205"/>
      <c r="B266" s="206"/>
      <c r="C266" s="198">
        <v>255</v>
      </c>
      <c r="D266" s="618" t="s">
        <v>3577</v>
      </c>
      <c r="E266" s="13" t="s">
        <v>3486</v>
      </c>
      <c r="F266" s="14"/>
      <c r="G266" s="123">
        <v>45160</v>
      </c>
      <c r="H266" s="124">
        <v>45167</v>
      </c>
      <c r="I266" s="130" t="s">
        <v>0</v>
      </c>
      <c r="J266" s="21"/>
      <c r="K266" s="134"/>
      <c r="L266" s="24"/>
      <c r="M266" s="372">
        <v>45167</v>
      </c>
      <c r="N266" s="147">
        <f t="shared" si="127"/>
        <v>6</v>
      </c>
      <c r="O266" s="23"/>
      <c r="P266" s="23"/>
      <c r="Q266" s="23"/>
      <c r="R266" s="23" t="s">
        <v>0</v>
      </c>
      <c r="S266" s="23"/>
      <c r="T266" s="24"/>
      <c r="U266" s="25"/>
      <c r="V266" s="28">
        <v>0.25</v>
      </c>
      <c r="W266" s="296"/>
      <c r="X266" s="296"/>
      <c r="Y266" s="149">
        <f t="shared" si="113"/>
        <v>0.25</v>
      </c>
      <c r="Z266" s="148">
        <f t="shared" si="128"/>
        <v>2.5</v>
      </c>
      <c r="AA266" s="306"/>
      <c r="AB266" s="377">
        <f t="shared" si="137"/>
        <v>-30</v>
      </c>
      <c r="AC266" s="348"/>
      <c r="AD266" s="210" t="str">
        <f t="shared" si="114"/>
        <v/>
      </c>
      <c r="AE266" s="345">
        <f t="shared" si="129"/>
        <v>-27.5</v>
      </c>
      <c r="AF266" s="318"/>
      <c r="AG266" s="317"/>
      <c r="AH266" s="315"/>
      <c r="AI266" s="150">
        <f t="shared" si="130"/>
        <v>0</v>
      </c>
      <c r="AJ266" s="151">
        <f t="shared" si="115"/>
        <v>2.5</v>
      </c>
      <c r="AK266" s="152">
        <f t="shared" si="131"/>
        <v>2.5</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f t="shared" si="116"/>
        <v>6</v>
      </c>
      <c r="AX266" s="154" t="str">
        <f t="shared" si="117"/>
        <v/>
      </c>
      <c r="AY266" s="178">
        <f t="shared" si="118"/>
        <v>6</v>
      </c>
      <c r="AZ266" s="169" t="str">
        <f t="shared" si="119"/>
        <v/>
      </c>
      <c r="BA266" s="159">
        <f t="shared" si="120"/>
        <v>0.25</v>
      </c>
      <c r="BB266" s="160" t="str">
        <f t="shared" si="121"/>
        <v/>
      </c>
      <c r="BC266" s="171">
        <f t="shared" si="144"/>
        <v>0.25</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56.25" x14ac:dyDescent="0.3">
      <c r="A267" s="205"/>
      <c r="B267" s="206"/>
      <c r="C267" s="197">
        <v>256</v>
      </c>
      <c r="D267" s="618" t="s">
        <v>3578</v>
      </c>
      <c r="E267" s="13" t="s">
        <v>3486</v>
      </c>
      <c r="F267" s="14"/>
      <c r="G267" s="123">
        <v>45160</v>
      </c>
      <c r="H267" s="124">
        <v>45167</v>
      </c>
      <c r="I267" s="130" t="s">
        <v>0</v>
      </c>
      <c r="J267" s="21"/>
      <c r="K267" s="134"/>
      <c r="L267" s="24"/>
      <c r="M267" s="372">
        <v>45167</v>
      </c>
      <c r="N267" s="147">
        <f t="shared" si="127"/>
        <v>6</v>
      </c>
      <c r="O267" s="23" t="s">
        <v>0</v>
      </c>
      <c r="P267" s="23"/>
      <c r="Q267" s="23"/>
      <c r="R267" s="23"/>
      <c r="S267" s="23"/>
      <c r="T267" s="24"/>
      <c r="U267" s="25"/>
      <c r="V267" s="28">
        <v>0.25</v>
      </c>
      <c r="W267" s="299">
        <v>0.25</v>
      </c>
      <c r="X267" s="296"/>
      <c r="Y267" s="149">
        <f t="shared" si="113"/>
        <v>0.5</v>
      </c>
      <c r="Z267" s="148">
        <f t="shared" si="128"/>
        <v>7.5</v>
      </c>
      <c r="AA267" s="306"/>
      <c r="AB267" s="377">
        <f t="shared" si="137"/>
        <v>-30</v>
      </c>
      <c r="AC267" s="348"/>
      <c r="AD267" s="210" t="str">
        <f t="shared" si="114"/>
        <v/>
      </c>
      <c r="AE267" s="345">
        <f t="shared" si="129"/>
        <v>-22.5</v>
      </c>
      <c r="AF267" s="318"/>
      <c r="AG267" s="317"/>
      <c r="AH267" s="315"/>
      <c r="AI267" s="150">
        <f t="shared" si="130"/>
        <v>0</v>
      </c>
      <c r="AJ267" s="151">
        <f t="shared" si="115"/>
        <v>7.5</v>
      </c>
      <c r="AK267" s="152">
        <f t="shared" si="131"/>
        <v>7.5</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f t="shared" si="116"/>
        <v>6</v>
      </c>
      <c r="AX267" s="154" t="str">
        <f t="shared" si="117"/>
        <v/>
      </c>
      <c r="AY267" s="178">
        <f t="shared" si="118"/>
        <v>6</v>
      </c>
      <c r="AZ267" s="169" t="str">
        <f t="shared" si="119"/>
        <v/>
      </c>
      <c r="BA267" s="159">
        <f t="shared" si="120"/>
        <v>0.25</v>
      </c>
      <c r="BB267" s="160" t="str">
        <f t="shared" si="121"/>
        <v/>
      </c>
      <c r="BC267" s="171">
        <f t="shared" si="144"/>
        <v>0.25</v>
      </c>
      <c r="BD267" s="160" t="str">
        <f t="shared" si="122"/>
        <v/>
      </c>
      <c r="BE267" s="186">
        <f t="shared" si="123"/>
        <v>0.25</v>
      </c>
      <c r="BF267" s="160" t="str">
        <f t="shared" si="124"/>
        <v/>
      </c>
      <c r="BG267" s="171">
        <f t="shared" si="125"/>
        <v>0.25</v>
      </c>
      <c r="BH267" s="161" t="str">
        <f t="shared" si="126"/>
        <v/>
      </c>
      <c r="BI267" s="609"/>
      <c r="BQ267" s="52" t="s">
        <v>1989</v>
      </c>
      <c r="BV267" s="52" t="s">
        <v>1990</v>
      </c>
      <c r="BW267" s="52"/>
      <c r="CC267" s="52" t="s">
        <v>1968</v>
      </c>
    </row>
    <row r="268" spans="1:81" ht="37.5" x14ac:dyDescent="0.3">
      <c r="A268" s="205"/>
      <c r="B268" s="206"/>
      <c r="C268" s="198">
        <v>257</v>
      </c>
      <c r="D268" s="618" t="s">
        <v>3579</v>
      </c>
      <c r="E268" s="13" t="s">
        <v>3486</v>
      </c>
      <c r="F268" s="14"/>
      <c r="G268" s="123">
        <v>45160</v>
      </c>
      <c r="H268" s="124">
        <v>45167</v>
      </c>
      <c r="I268" s="130" t="s">
        <v>0</v>
      </c>
      <c r="J268" s="21"/>
      <c r="K268" s="134"/>
      <c r="L268" s="24"/>
      <c r="M268" s="372">
        <v>45167</v>
      </c>
      <c r="N268" s="147">
        <f t="shared" si="127"/>
        <v>6</v>
      </c>
      <c r="O268" s="23"/>
      <c r="P268" s="23"/>
      <c r="Q268" s="23"/>
      <c r="R268" s="23" t="s">
        <v>0</v>
      </c>
      <c r="S268" s="23"/>
      <c r="T268" s="24"/>
      <c r="U268" s="25"/>
      <c r="V268" s="28">
        <v>0.25</v>
      </c>
      <c r="W268" s="299"/>
      <c r="X268" s="296"/>
      <c r="Y268" s="149">
        <f t="shared" ref="Y268:Y331" si="145">V268+W268+X268</f>
        <v>0.25</v>
      </c>
      <c r="Z268" s="148">
        <f t="shared" si="128"/>
        <v>2.5</v>
      </c>
      <c r="AA268" s="306"/>
      <c r="AB268" s="377">
        <f t="shared" si="137"/>
        <v>-30</v>
      </c>
      <c r="AC268" s="348"/>
      <c r="AD268" s="210" t="str">
        <f t="shared" ref="AD268:AD331" si="146">IF(F268="x",(0-((V268*10)+(W268*20))),"")</f>
        <v/>
      </c>
      <c r="AE268" s="345">
        <f t="shared" si="129"/>
        <v>-27.5</v>
      </c>
      <c r="AF268" s="318"/>
      <c r="AG268" s="317"/>
      <c r="AH268" s="315"/>
      <c r="AI268" s="150">
        <f t="shared" si="130"/>
        <v>0</v>
      </c>
      <c r="AJ268" s="151">
        <f t="shared" ref="AJ268:AJ331" si="147">(X268*20)+Z268+AA268+AF268</f>
        <v>2.5</v>
      </c>
      <c r="AK268" s="152">
        <f t="shared" si="131"/>
        <v>2.5</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f t="shared" ref="AW268:AW331" si="148">IF(N268&gt;0,N268,"")</f>
        <v>6</v>
      </c>
      <c r="AX268" s="154" t="str">
        <f t="shared" ref="AX268:AX331" si="149">IF(AND(K268="x",AW268&gt;0),AW268,"")</f>
        <v/>
      </c>
      <c r="AY268" s="178">
        <f t="shared" ref="AY268:AY331" si="150">IF(OR(K268="x",F268="x",AW268&lt;=0),"",AW268)</f>
        <v>6</v>
      </c>
      <c r="AZ268" s="169" t="str">
        <f t="shared" ref="AZ268:AZ331" si="151">IF(AND(F268="x",AW268&gt;0),AW268,"")</f>
        <v/>
      </c>
      <c r="BA268" s="159">
        <f t="shared" ref="BA268:BA331" si="152">IF(V268&gt;0,V268,"")</f>
        <v>0.25</v>
      </c>
      <c r="BB268" s="160" t="str">
        <f t="shared" ref="BB268:BB331" si="153">IF(AND(K268="x",BA268&gt;0),BA268,"")</f>
        <v/>
      </c>
      <c r="BC268" s="171">
        <f t="shared" si="144"/>
        <v>0.25</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37.5" x14ac:dyDescent="0.3">
      <c r="A269" s="205"/>
      <c r="B269" s="206"/>
      <c r="C269" s="198">
        <v>258</v>
      </c>
      <c r="D269" s="640" t="s">
        <v>3580</v>
      </c>
      <c r="E269" s="15" t="s">
        <v>3599</v>
      </c>
      <c r="F269" s="14"/>
      <c r="G269" s="123">
        <v>45162</v>
      </c>
      <c r="H269" s="124">
        <v>45167</v>
      </c>
      <c r="I269" s="130" t="s">
        <v>0</v>
      </c>
      <c r="J269" s="21"/>
      <c r="K269" s="134"/>
      <c r="L269" s="24"/>
      <c r="M269" s="372">
        <v>45167</v>
      </c>
      <c r="N269" s="147">
        <f t="shared" ref="N269:N332" si="159">IF((NETWORKDAYS(G269,M269)&gt;0),(NETWORKDAYS(G269,M269)),"")</f>
        <v>4</v>
      </c>
      <c r="O269" s="23" t="s">
        <v>0</v>
      </c>
      <c r="P269" s="23"/>
      <c r="Q269" s="23"/>
      <c r="R269" s="23"/>
      <c r="S269" s="23"/>
      <c r="T269" s="24"/>
      <c r="U269" s="25"/>
      <c r="V269" s="28">
        <v>0.25</v>
      </c>
      <c r="W269" s="299"/>
      <c r="X269" s="296"/>
      <c r="Y269" s="149">
        <f t="shared" si="145"/>
        <v>0.25</v>
      </c>
      <c r="Z269" s="148">
        <f t="shared" ref="Z269:Z332" si="160">IF((F269="x"),0,((V269*10)+(W269*20)))</f>
        <v>2.5</v>
      </c>
      <c r="AA269" s="306"/>
      <c r="AB269" s="377">
        <f t="shared" si="137"/>
        <v>-30</v>
      </c>
      <c r="AC269" s="348"/>
      <c r="AD269" s="210" t="str">
        <f t="shared" si="146"/>
        <v/>
      </c>
      <c r="AE269" s="345">
        <f t="shared" ref="AE269:AE332" si="161">IF(AND(Z269&gt;0,F269="x"),0,IF(AND(Z269&gt;0,AC269="x"),Z269-60,IF(AND(Z269&gt;0,AB269=-30),Z269+AB269,0)))</f>
        <v>-27.5</v>
      </c>
      <c r="AF269" s="318"/>
      <c r="AG269" s="317"/>
      <c r="AH269" s="315"/>
      <c r="AI269" s="150">
        <f t="shared" ref="AI269:AI332" si="162">IF(AE269&lt;=0,AG269,AE269+AG269)</f>
        <v>0</v>
      </c>
      <c r="AJ269" s="151">
        <f t="shared" si="147"/>
        <v>2.5</v>
      </c>
      <c r="AK269" s="152">
        <f t="shared" ref="AK269:AK332" si="163">AJ269-AH269</f>
        <v>2.5</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f t="shared" si="148"/>
        <v>4</v>
      </c>
      <c r="AX269" s="154" t="str">
        <f t="shared" si="149"/>
        <v/>
      </c>
      <c r="AY269" s="178">
        <f t="shared" si="150"/>
        <v>4</v>
      </c>
      <c r="AZ269" s="169" t="str">
        <f t="shared" si="151"/>
        <v/>
      </c>
      <c r="BA269" s="159">
        <f t="shared" si="152"/>
        <v>0.25</v>
      </c>
      <c r="BB269" s="160" t="str">
        <f t="shared" si="153"/>
        <v/>
      </c>
      <c r="BC269" s="171">
        <f t="shared" si="144"/>
        <v>0.25</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56.25" x14ac:dyDescent="0.3">
      <c r="A270" s="205"/>
      <c r="B270" s="206"/>
      <c r="C270" s="197">
        <v>259</v>
      </c>
      <c r="D270" s="633" t="s">
        <v>3581</v>
      </c>
      <c r="E270" s="13" t="s">
        <v>3486</v>
      </c>
      <c r="F270" s="14"/>
      <c r="G270" s="123">
        <v>45162</v>
      </c>
      <c r="H270" s="124">
        <v>45167</v>
      </c>
      <c r="I270" s="130" t="s">
        <v>0</v>
      </c>
      <c r="J270" s="21"/>
      <c r="K270" s="134"/>
      <c r="L270" s="24"/>
      <c r="M270" s="372">
        <v>45167</v>
      </c>
      <c r="N270" s="147">
        <f t="shared" si="159"/>
        <v>4</v>
      </c>
      <c r="O270" s="23" t="s">
        <v>0</v>
      </c>
      <c r="P270" s="23"/>
      <c r="Q270" s="23"/>
      <c r="R270" s="23"/>
      <c r="S270" s="23"/>
      <c r="T270" s="24"/>
      <c r="U270" s="25"/>
      <c r="V270" s="28">
        <v>0.25</v>
      </c>
      <c r="W270" s="299">
        <v>0.25</v>
      </c>
      <c r="X270" s="296"/>
      <c r="Y270" s="149">
        <f t="shared" si="145"/>
        <v>0.5</v>
      </c>
      <c r="Z270" s="148">
        <f t="shared" si="160"/>
        <v>7.5</v>
      </c>
      <c r="AA270" s="306"/>
      <c r="AB270" s="377">
        <f t="shared" ref="AB270:AB333" si="169">IF(AND(Z270&gt;=0,F270="x"),0,IF(AND(Z270&gt;0,AC270="x"),0,IF(Z270&gt;0,0-30,0)))</f>
        <v>-30</v>
      </c>
      <c r="AC270" s="348"/>
      <c r="AD270" s="210" t="str">
        <f t="shared" si="146"/>
        <v/>
      </c>
      <c r="AE270" s="345">
        <f t="shared" si="161"/>
        <v>-22.5</v>
      </c>
      <c r="AF270" s="318"/>
      <c r="AG270" s="317"/>
      <c r="AH270" s="315"/>
      <c r="AI270" s="150">
        <f t="shared" si="162"/>
        <v>0</v>
      </c>
      <c r="AJ270" s="151">
        <f t="shared" si="147"/>
        <v>7.5</v>
      </c>
      <c r="AK270" s="152">
        <f t="shared" si="163"/>
        <v>7.5</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f t="shared" si="148"/>
        <v>4</v>
      </c>
      <c r="AX270" s="154" t="str">
        <f t="shared" si="149"/>
        <v/>
      </c>
      <c r="AY270" s="178">
        <f t="shared" si="150"/>
        <v>4</v>
      </c>
      <c r="AZ270" s="169" t="str">
        <f t="shared" si="151"/>
        <v/>
      </c>
      <c r="BA270" s="159">
        <f t="shared" si="152"/>
        <v>0.25</v>
      </c>
      <c r="BB270" s="160" t="str">
        <f t="shared" si="153"/>
        <v/>
      </c>
      <c r="BC270" s="171">
        <f t="shared" si="144"/>
        <v>0.25</v>
      </c>
      <c r="BD270" s="160" t="str">
        <f t="shared" si="154"/>
        <v/>
      </c>
      <c r="BE270" s="186">
        <f t="shared" si="155"/>
        <v>0.25</v>
      </c>
      <c r="BF270" s="160" t="str">
        <f t="shared" si="156"/>
        <v/>
      </c>
      <c r="BG270" s="171">
        <f t="shared" si="157"/>
        <v>0.25</v>
      </c>
      <c r="BH270" s="161" t="str">
        <f t="shared" si="158"/>
        <v/>
      </c>
      <c r="BI270" s="609"/>
      <c r="BQ270" s="52" t="s">
        <v>1997</v>
      </c>
      <c r="BV270" s="52" t="s">
        <v>1998</v>
      </c>
      <c r="BW270" s="52"/>
      <c r="CC270" s="52" t="s">
        <v>1999</v>
      </c>
    </row>
    <row r="271" spans="1:81" ht="56.25" x14ac:dyDescent="0.3">
      <c r="A271" s="205"/>
      <c r="B271" s="206"/>
      <c r="C271" s="198">
        <v>260</v>
      </c>
      <c r="D271" s="618" t="s">
        <v>3582</v>
      </c>
      <c r="E271" s="13" t="s">
        <v>3486</v>
      </c>
      <c r="F271" s="14"/>
      <c r="G271" s="123">
        <v>45162</v>
      </c>
      <c r="H271" s="126">
        <v>45167</v>
      </c>
      <c r="I271" s="132" t="s">
        <v>0</v>
      </c>
      <c r="J271" s="69"/>
      <c r="K271" s="136"/>
      <c r="L271" s="26"/>
      <c r="M271" s="372">
        <v>45167</v>
      </c>
      <c r="N271" s="147">
        <f t="shared" si="159"/>
        <v>4</v>
      </c>
      <c r="O271" s="23" t="s">
        <v>0</v>
      </c>
      <c r="P271" s="23"/>
      <c r="Q271" s="23"/>
      <c r="R271" s="23"/>
      <c r="S271" s="23"/>
      <c r="T271" s="24"/>
      <c r="U271" s="25"/>
      <c r="V271" s="28">
        <v>0.25</v>
      </c>
      <c r="W271" s="299">
        <v>0.25</v>
      </c>
      <c r="X271" s="296"/>
      <c r="Y271" s="149">
        <f t="shared" si="145"/>
        <v>0.5</v>
      </c>
      <c r="Z271" s="148">
        <f t="shared" si="160"/>
        <v>7.5</v>
      </c>
      <c r="AA271" s="306"/>
      <c r="AB271" s="377">
        <f t="shared" si="169"/>
        <v>-30</v>
      </c>
      <c r="AC271" s="348"/>
      <c r="AD271" s="210" t="str">
        <f t="shared" si="146"/>
        <v/>
      </c>
      <c r="AE271" s="345">
        <f t="shared" si="161"/>
        <v>-22.5</v>
      </c>
      <c r="AF271" s="318"/>
      <c r="AG271" s="317"/>
      <c r="AH271" s="315"/>
      <c r="AI271" s="150">
        <f t="shared" si="162"/>
        <v>0</v>
      </c>
      <c r="AJ271" s="151">
        <f t="shared" si="147"/>
        <v>7.5</v>
      </c>
      <c r="AK271" s="152">
        <f t="shared" si="163"/>
        <v>7.5</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f t="shared" si="148"/>
        <v>4</v>
      </c>
      <c r="AX271" s="154" t="str">
        <f t="shared" si="149"/>
        <v/>
      </c>
      <c r="AY271" s="178">
        <f t="shared" si="150"/>
        <v>4</v>
      </c>
      <c r="AZ271" s="169" t="str">
        <f t="shared" si="151"/>
        <v/>
      </c>
      <c r="BA271" s="159">
        <f t="shared" si="152"/>
        <v>0.25</v>
      </c>
      <c r="BB271" s="160" t="str">
        <f t="shared" si="153"/>
        <v/>
      </c>
      <c r="BC271" s="171">
        <f t="shared" si="144"/>
        <v>0.25</v>
      </c>
      <c r="BD271" s="160" t="str">
        <f t="shared" si="154"/>
        <v/>
      </c>
      <c r="BE271" s="186">
        <f t="shared" si="155"/>
        <v>0.25</v>
      </c>
      <c r="BF271" s="160" t="str">
        <f t="shared" si="156"/>
        <v/>
      </c>
      <c r="BG271" s="171">
        <f t="shared" si="157"/>
        <v>0.25</v>
      </c>
      <c r="BH271" s="161" t="str">
        <f t="shared" si="158"/>
        <v/>
      </c>
      <c r="BI271" s="609"/>
      <c r="BQ271" s="52" t="s">
        <v>2000</v>
      </c>
      <c r="BV271" s="52" t="s">
        <v>2001</v>
      </c>
      <c r="BW271" s="52"/>
      <c r="CC271" s="52" t="s">
        <v>2002</v>
      </c>
    </row>
    <row r="272" spans="1:81" ht="56.25" x14ac:dyDescent="0.3">
      <c r="A272" s="205"/>
      <c r="B272" s="206"/>
      <c r="C272" s="197">
        <v>261</v>
      </c>
      <c r="D272" s="622" t="s">
        <v>3582</v>
      </c>
      <c r="E272" s="13" t="s">
        <v>3546</v>
      </c>
      <c r="F272" s="14"/>
      <c r="G272" s="123">
        <v>45162</v>
      </c>
      <c r="H272" s="124"/>
      <c r="I272" s="130"/>
      <c r="J272" s="21"/>
      <c r="K272" s="134"/>
      <c r="L272" s="24"/>
      <c r="M272" s="372">
        <v>45183</v>
      </c>
      <c r="N272" s="147">
        <f t="shared" si="159"/>
        <v>16</v>
      </c>
      <c r="O272" s="23"/>
      <c r="P272" s="23"/>
      <c r="Q272" s="23"/>
      <c r="R272" s="23" t="s">
        <v>0</v>
      </c>
      <c r="S272" s="23"/>
      <c r="T272" s="24"/>
      <c r="U272" s="25"/>
      <c r="V272" s="28">
        <v>0.25</v>
      </c>
      <c r="W272" s="299"/>
      <c r="X272" s="296"/>
      <c r="Y272" s="149">
        <f t="shared" si="145"/>
        <v>0.25</v>
      </c>
      <c r="Z272" s="148">
        <f t="shared" si="160"/>
        <v>2.5</v>
      </c>
      <c r="AA272" s="306"/>
      <c r="AB272" s="377">
        <f t="shared" si="169"/>
        <v>-30</v>
      </c>
      <c r="AC272" s="348"/>
      <c r="AD272" s="210" t="str">
        <f t="shared" si="146"/>
        <v/>
      </c>
      <c r="AE272" s="345">
        <f t="shared" si="161"/>
        <v>-27.5</v>
      </c>
      <c r="AF272" s="318"/>
      <c r="AG272" s="317"/>
      <c r="AH272" s="315"/>
      <c r="AI272" s="150">
        <f t="shared" si="162"/>
        <v>0</v>
      </c>
      <c r="AJ272" s="151">
        <f t="shared" si="147"/>
        <v>2.5</v>
      </c>
      <c r="AK272" s="152">
        <f t="shared" si="163"/>
        <v>2.5</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f t="shared" si="148"/>
        <v>16</v>
      </c>
      <c r="AX272" s="154" t="str">
        <f t="shared" si="149"/>
        <v/>
      </c>
      <c r="AY272" s="178">
        <f t="shared" si="150"/>
        <v>16</v>
      </c>
      <c r="AZ272" s="169" t="str">
        <f t="shared" si="151"/>
        <v/>
      </c>
      <c r="BA272" s="159">
        <f t="shared" si="152"/>
        <v>0.25</v>
      </c>
      <c r="BB272" s="160" t="str">
        <f t="shared" si="153"/>
        <v/>
      </c>
      <c r="BC272" s="171">
        <f t="shared" si="144"/>
        <v>0.25</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56.25" x14ac:dyDescent="0.3">
      <c r="A273" s="205"/>
      <c r="B273" s="206"/>
      <c r="C273" s="198">
        <v>262</v>
      </c>
      <c r="D273" s="623" t="s">
        <v>3582</v>
      </c>
      <c r="E273" s="15" t="s">
        <v>3505</v>
      </c>
      <c r="F273" s="14"/>
      <c r="G273" s="123">
        <v>45162</v>
      </c>
      <c r="H273" s="124">
        <v>45167</v>
      </c>
      <c r="I273" s="130" t="s">
        <v>0</v>
      </c>
      <c r="J273" s="21"/>
      <c r="K273" s="134"/>
      <c r="L273" s="24"/>
      <c r="M273" s="372">
        <v>45167</v>
      </c>
      <c r="N273" s="147">
        <f t="shared" si="159"/>
        <v>4</v>
      </c>
      <c r="O273" s="23"/>
      <c r="P273" s="23"/>
      <c r="Q273" s="23"/>
      <c r="R273" s="23" t="s">
        <v>0</v>
      </c>
      <c r="S273" s="23"/>
      <c r="T273" s="24"/>
      <c r="U273" s="25"/>
      <c r="V273" s="28">
        <v>0.25</v>
      </c>
      <c r="W273" s="299"/>
      <c r="X273" s="296"/>
      <c r="Y273" s="149">
        <f t="shared" si="145"/>
        <v>0.25</v>
      </c>
      <c r="Z273" s="148">
        <f t="shared" si="160"/>
        <v>2.5</v>
      </c>
      <c r="AA273" s="306"/>
      <c r="AB273" s="377">
        <f t="shared" si="169"/>
        <v>-30</v>
      </c>
      <c r="AC273" s="348"/>
      <c r="AD273" s="210" t="str">
        <f t="shared" si="146"/>
        <v/>
      </c>
      <c r="AE273" s="345">
        <f t="shared" si="161"/>
        <v>-27.5</v>
      </c>
      <c r="AF273" s="318"/>
      <c r="AG273" s="317"/>
      <c r="AH273" s="315"/>
      <c r="AI273" s="150">
        <f t="shared" si="162"/>
        <v>0</v>
      </c>
      <c r="AJ273" s="151">
        <f t="shared" si="147"/>
        <v>2.5</v>
      </c>
      <c r="AK273" s="152">
        <f t="shared" si="163"/>
        <v>2.5</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f t="shared" si="148"/>
        <v>4</v>
      </c>
      <c r="AX273" s="154" t="str">
        <f t="shared" si="149"/>
        <v/>
      </c>
      <c r="AY273" s="178">
        <f t="shared" si="150"/>
        <v>4</v>
      </c>
      <c r="AZ273" s="169" t="str">
        <f t="shared" si="151"/>
        <v/>
      </c>
      <c r="BA273" s="159">
        <f t="shared" si="152"/>
        <v>0.25</v>
      </c>
      <c r="BB273" s="160" t="str">
        <f t="shared" si="153"/>
        <v/>
      </c>
      <c r="BC273" s="171">
        <f t="shared" si="144"/>
        <v>0.25</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56.25" x14ac:dyDescent="0.3">
      <c r="A274" s="205"/>
      <c r="B274" s="206"/>
      <c r="C274" s="198">
        <v>263</v>
      </c>
      <c r="D274" s="618" t="s">
        <v>3583</v>
      </c>
      <c r="E274" s="13" t="s">
        <v>3486</v>
      </c>
      <c r="F274" s="14"/>
      <c r="G274" s="123">
        <v>45146</v>
      </c>
      <c r="H274" s="124">
        <v>45163</v>
      </c>
      <c r="I274" s="130"/>
      <c r="J274" s="21"/>
      <c r="K274" s="134"/>
      <c r="L274" s="24"/>
      <c r="M274" s="372">
        <v>45163</v>
      </c>
      <c r="N274" s="147">
        <f t="shared" si="159"/>
        <v>14</v>
      </c>
      <c r="O274" s="23" t="s">
        <v>0</v>
      </c>
      <c r="P274" s="23"/>
      <c r="Q274" s="23"/>
      <c r="R274" s="23"/>
      <c r="S274" s="23"/>
      <c r="T274" s="24"/>
      <c r="U274" s="25"/>
      <c r="V274" s="28">
        <v>0.25</v>
      </c>
      <c r="W274" s="299">
        <v>0.25</v>
      </c>
      <c r="X274" s="296"/>
      <c r="Y274" s="149">
        <f t="shared" si="145"/>
        <v>0.5</v>
      </c>
      <c r="Z274" s="148">
        <f t="shared" si="160"/>
        <v>7.5</v>
      </c>
      <c r="AA274" s="306"/>
      <c r="AB274" s="377">
        <f t="shared" si="169"/>
        <v>-30</v>
      </c>
      <c r="AC274" s="348"/>
      <c r="AD274" s="210" t="str">
        <f t="shared" si="146"/>
        <v/>
      </c>
      <c r="AE274" s="345">
        <f t="shared" si="161"/>
        <v>-22.5</v>
      </c>
      <c r="AF274" s="318"/>
      <c r="AG274" s="317"/>
      <c r="AH274" s="315"/>
      <c r="AI274" s="150">
        <f t="shared" si="162"/>
        <v>0</v>
      </c>
      <c r="AJ274" s="151">
        <f t="shared" si="147"/>
        <v>7.5</v>
      </c>
      <c r="AK274" s="152">
        <f t="shared" si="163"/>
        <v>7.5</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f t="shared" si="148"/>
        <v>14</v>
      </c>
      <c r="AX274" s="154" t="str">
        <f t="shared" si="149"/>
        <v/>
      </c>
      <c r="AY274" s="178">
        <f t="shared" si="150"/>
        <v>14</v>
      </c>
      <c r="AZ274" s="169" t="str">
        <f t="shared" si="151"/>
        <v/>
      </c>
      <c r="BA274" s="159">
        <f t="shared" si="152"/>
        <v>0.25</v>
      </c>
      <c r="BB274" s="160" t="str">
        <f t="shared" si="153"/>
        <v/>
      </c>
      <c r="BC274" s="171">
        <f t="shared" ref="BC274:BC337" si="176">IF(OR(K274="x",F274="X",BA274&lt;=0),"",BA274)</f>
        <v>0.25</v>
      </c>
      <c r="BD274" s="160" t="str">
        <f t="shared" si="154"/>
        <v/>
      </c>
      <c r="BE274" s="186">
        <f t="shared" si="155"/>
        <v>0.25</v>
      </c>
      <c r="BF274" s="160" t="str">
        <f t="shared" si="156"/>
        <v/>
      </c>
      <c r="BG274" s="171">
        <f t="shared" si="157"/>
        <v>0.25</v>
      </c>
      <c r="BH274" s="161" t="str">
        <f t="shared" si="158"/>
        <v/>
      </c>
      <c r="BI274" s="609"/>
      <c r="BQ274" s="52" t="s">
        <v>2008</v>
      </c>
      <c r="BV274" s="52" t="s">
        <v>2009</v>
      </c>
      <c r="BW274" s="52"/>
      <c r="CC274" s="52" t="s">
        <v>2010</v>
      </c>
    </row>
    <row r="275" spans="1:81" ht="56.25" x14ac:dyDescent="0.3">
      <c r="A275" s="205"/>
      <c r="B275" s="206"/>
      <c r="C275" s="197">
        <v>264</v>
      </c>
      <c r="D275" s="622" t="s">
        <v>3583</v>
      </c>
      <c r="E275" s="13" t="s">
        <v>3546</v>
      </c>
      <c r="F275" s="14"/>
      <c r="G275" s="123">
        <v>45146</v>
      </c>
      <c r="H275" s="124"/>
      <c r="I275" s="130"/>
      <c r="J275" s="21"/>
      <c r="K275" s="134"/>
      <c r="L275" s="24"/>
      <c r="M275" s="372">
        <v>45149</v>
      </c>
      <c r="N275" s="147">
        <f t="shared" si="159"/>
        <v>4</v>
      </c>
      <c r="O275" s="23"/>
      <c r="P275" s="23"/>
      <c r="Q275" s="23"/>
      <c r="R275" s="23" t="s">
        <v>0</v>
      </c>
      <c r="S275" s="23"/>
      <c r="T275" s="24"/>
      <c r="U275" s="25"/>
      <c r="V275" s="28">
        <v>0.25</v>
      </c>
      <c r="W275" s="299"/>
      <c r="X275" s="296"/>
      <c r="Y275" s="149">
        <f t="shared" si="145"/>
        <v>0.25</v>
      </c>
      <c r="Z275" s="148">
        <f t="shared" si="160"/>
        <v>2.5</v>
      </c>
      <c r="AA275" s="306"/>
      <c r="AB275" s="377">
        <f t="shared" si="169"/>
        <v>-30</v>
      </c>
      <c r="AC275" s="348"/>
      <c r="AD275" s="210" t="str">
        <f t="shared" si="146"/>
        <v/>
      </c>
      <c r="AE275" s="345">
        <f t="shared" si="161"/>
        <v>-27.5</v>
      </c>
      <c r="AF275" s="318"/>
      <c r="AG275" s="317"/>
      <c r="AH275" s="315"/>
      <c r="AI275" s="150">
        <f t="shared" si="162"/>
        <v>0</v>
      </c>
      <c r="AJ275" s="151">
        <f t="shared" si="147"/>
        <v>2.5</v>
      </c>
      <c r="AK275" s="152">
        <f t="shared" si="163"/>
        <v>2.5</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f t="shared" si="148"/>
        <v>4</v>
      </c>
      <c r="AX275" s="154" t="str">
        <f t="shared" si="149"/>
        <v/>
      </c>
      <c r="AY275" s="178">
        <f t="shared" si="150"/>
        <v>4</v>
      </c>
      <c r="AZ275" s="169" t="str">
        <f t="shared" si="151"/>
        <v/>
      </c>
      <c r="BA275" s="159">
        <f t="shared" si="152"/>
        <v>0.25</v>
      </c>
      <c r="BB275" s="160" t="str">
        <f t="shared" si="153"/>
        <v/>
      </c>
      <c r="BC275" s="171">
        <f t="shared" si="176"/>
        <v>0.25</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56.25" x14ac:dyDescent="0.3">
      <c r="A276" s="205"/>
      <c r="B276" s="206"/>
      <c r="C276" s="198">
        <v>265</v>
      </c>
      <c r="D276" s="623" t="s">
        <v>3583</v>
      </c>
      <c r="E276" s="13" t="s">
        <v>3505</v>
      </c>
      <c r="F276" s="14"/>
      <c r="G276" s="123">
        <v>45146</v>
      </c>
      <c r="H276" s="124">
        <v>45163</v>
      </c>
      <c r="I276" s="130"/>
      <c r="J276" s="21"/>
      <c r="K276" s="134"/>
      <c r="L276" s="24"/>
      <c r="M276" s="372">
        <v>45163</v>
      </c>
      <c r="N276" s="147">
        <f t="shared" si="159"/>
        <v>14</v>
      </c>
      <c r="O276" s="23"/>
      <c r="P276" s="23"/>
      <c r="Q276" s="23"/>
      <c r="R276" s="23" t="s">
        <v>0</v>
      </c>
      <c r="S276" s="23"/>
      <c r="T276" s="24"/>
      <c r="U276" s="25"/>
      <c r="V276" s="28">
        <v>0.25</v>
      </c>
      <c r="W276" s="299"/>
      <c r="X276" s="296"/>
      <c r="Y276" s="149">
        <f t="shared" si="145"/>
        <v>0.25</v>
      </c>
      <c r="Z276" s="148">
        <f t="shared" si="160"/>
        <v>2.5</v>
      </c>
      <c r="AA276" s="306"/>
      <c r="AB276" s="377">
        <f t="shared" si="169"/>
        <v>-30</v>
      </c>
      <c r="AC276" s="348"/>
      <c r="AD276" s="210" t="str">
        <f t="shared" si="146"/>
        <v/>
      </c>
      <c r="AE276" s="345">
        <f t="shared" si="161"/>
        <v>-27.5</v>
      </c>
      <c r="AF276" s="318"/>
      <c r="AG276" s="317"/>
      <c r="AH276" s="315"/>
      <c r="AI276" s="150">
        <f t="shared" si="162"/>
        <v>0</v>
      </c>
      <c r="AJ276" s="151">
        <f t="shared" si="147"/>
        <v>2.5</v>
      </c>
      <c r="AK276" s="152">
        <f t="shared" si="163"/>
        <v>2.5</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f t="shared" si="148"/>
        <v>14</v>
      </c>
      <c r="AX276" s="154" t="str">
        <f t="shared" si="149"/>
        <v/>
      </c>
      <c r="AY276" s="178">
        <f t="shared" si="150"/>
        <v>14</v>
      </c>
      <c r="AZ276" s="169" t="str">
        <f t="shared" si="151"/>
        <v/>
      </c>
      <c r="BA276" s="159">
        <f t="shared" si="152"/>
        <v>0.25</v>
      </c>
      <c r="BB276" s="160" t="str">
        <f t="shared" si="153"/>
        <v/>
      </c>
      <c r="BC276" s="171">
        <f t="shared" si="176"/>
        <v>0.25</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37.5" x14ac:dyDescent="0.3">
      <c r="A277" s="205"/>
      <c r="B277" s="206"/>
      <c r="C277" s="197">
        <v>266</v>
      </c>
      <c r="D277" s="615" t="s">
        <v>3584</v>
      </c>
      <c r="E277" s="15" t="s">
        <v>3486</v>
      </c>
      <c r="F277" s="14"/>
      <c r="G277" s="123">
        <v>45146</v>
      </c>
      <c r="H277" s="124">
        <v>45163</v>
      </c>
      <c r="I277" s="130"/>
      <c r="J277" s="21"/>
      <c r="K277" s="134"/>
      <c r="L277" s="24"/>
      <c r="M277" s="372">
        <v>45163</v>
      </c>
      <c r="N277" s="147">
        <f t="shared" si="159"/>
        <v>14</v>
      </c>
      <c r="O277" s="23"/>
      <c r="P277" s="23"/>
      <c r="Q277" s="23"/>
      <c r="R277" s="23" t="s">
        <v>0</v>
      </c>
      <c r="S277" s="23"/>
      <c r="T277" s="24"/>
      <c r="U277" s="25"/>
      <c r="V277" s="28">
        <v>0.25</v>
      </c>
      <c r="W277" s="299"/>
      <c r="X277" s="296"/>
      <c r="Y277" s="149">
        <f t="shared" si="145"/>
        <v>0.25</v>
      </c>
      <c r="Z277" s="148">
        <f t="shared" si="160"/>
        <v>2.5</v>
      </c>
      <c r="AA277" s="306"/>
      <c r="AB277" s="377">
        <f t="shared" si="169"/>
        <v>-30</v>
      </c>
      <c r="AC277" s="348"/>
      <c r="AD277" s="210" t="str">
        <f t="shared" si="146"/>
        <v/>
      </c>
      <c r="AE277" s="345">
        <f t="shared" si="161"/>
        <v>-27.5</v>
      </c>
      <c r="AF277" s="318"/>
      <c r="AG277" s="317"/>
      <c r="AH277" s="315"/>
      <c r="AI277" s="150">
        <f t="shared" si="162"/>
        <v>0</v>
      </c>
      <c r="AJ277" s="151">
        <f t="shared" si="147"/>
        <v>2.5</v>
      </c>
      <c r="AK277" s="152">
        <f t="shared" si="163"/>
        <v>2.5</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f t="shared" si="148"/>
        <v>14</v>
      </c>
      <c r="AX277" s="154" t="str">
        <f t="shared" si="149"/>
        <v/>
      </c>
      <c r="AY277" s="178">
        <f t="shared" si="150"/>
        <v>14</v>
      </c>
      <c r="AZ277" s="169" t="str">
        <f t="shared" si="151"/>
        <v/>
      </c>
      <c r="BA277" s="159">
        <f t="shared" si="152"/>
        <v>0.25</v>
      </c>
      <c r="BB277" s="160" t="str">
        <f t="shared" si="153"/>
        <v/>
      </c>
      <c r="BC277" s="171">
        <f t="shared" si="176"/>
        <v>0.25</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37.5" x14ac:dyDescent="0.3">
      <c r="A278" s="205"/>
      <c r="B278" s="206"/>
      <c r="C278" s="198">
        <v>267</v>
      </c>
      <c r="D278" s="618" t="s">
        <v>3585</v>
      </c>
      <c r="E278" s="13" t="s">
        <v>3486</v>
      </c>
      <c r="F278" s="14"/>
      <c r="G278" s="123">
        <v>45146</v>
      </c>
      <c r="H278" s="124">
        <v>45163</v>
      </c>
      <c r="I278" s="130"/>
      <c r="J278" s="21"/>
      <c r="K278" s="134"/>
      <c r="L278" s="24"/>
      <c r="M278" s="372">
        <v>45163</v>
      </c>
      <c r="N278" s="147">
        <f t="shared" si="159"/>
        <v>14</v>
      </c>
      <c r="O278" s="23" t="s">
        <v>0</v>
      </c>
      <c r="P278" s="23"/>
      <c r="Q278" s="23"/>
      <c r="R278" s="23"/>
      <c r="S278" s="23"/>
      <c r="T278" s="24"/>
      <c r="U278" s="25"/>
      <c r="V278" s="28">
        <v>0.25</v>
      </c>
      <c r="W278" s="299">
        <v>0.25</v>
      </c>
      <c r="X278" s="296"/>
      <c r="Y278" s="149">
        <f t="shared" si="145"/>
        <v>0.5</v>
      </c>
      <c r="Z278" s="148">
        <f t="shared" si="160"/>
        <v>7.5</v>
      </c>
      <c r="AA278" s="306"/>
      <c r="AB278" s="377">
        <f t="shared" si="169"/>
        <v>-30</v>
      </c>
      <c r="AC278" s="348"/>
      <c r="AD278" s="210" t="str">
        <f t="shared" si="146"/>
        <v/>
      </c>
      <c r="AE278" s="345">
        <f t="shared" si="161"/>
        <v>-22.5</v>
      </c>
      <c r="AF278" s="318"/>
      <c r="AG278" s="317"/>
      <c r="AH278" s="315"/>
      <c r="AI278" s="150">
        <f t="shared" si="162"/>
        <v>0</v>
      </c>
      <c r="AJ278" s="151">
        <f t="shared" si="147"/>
        <v>7.5</v>
      </c>
      <c r="AK278" s="152">
        <f t="shared" si="163"/>
        <v>7.5</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f t="shared" si="148"/>
        <v>14</v>
      </c>
      <c r="AX278" s="154" t="str">
        <f t="shared" si="149"/>
        <v/>
      </c>
      <c r="AY278" s="178">
        <f t="shared" si="150"/>
        <v>14</v>
      </c>
      <c r="AZ278" s="169" t="str">
        <f t="shared" si="151"/>
        <v/>
      </c>
      <c r="BA278" s="159">
        <f t="shared" si="152"/>
        <v>0.25</v>
      </c>
      <c r="BB278" s="160" t="str">
        <f t="shared" si="153"/>
        <v/>
      </c>
      <c r="BC278" s="171">
        <f t="shared" si="176"/>
        <v>0.25</v>
      </c>
      <c r="BD278" s="160" t="str">
        <f t="shared" si="154"/>
        <v/>
      </c>
      <c r="BE278" s="186">
        <f t="shared" si="155"/>
        <v>0.25</v>
      </c>
      <c r="BF278" s="160" t="str">
        <f t="shared" si="156"/>
        <v/>
      </c>
      <c r="BG278" s="171">
        <f t="shared" si="157"/>
        <v>0.25</v>
      </c>
      <c r="BH278" s="161" t="str">
        <f t="shared" si="158"/>
        <v/>
      </c>
      <c r="BI278" s="609"/>
      <c r="BQ278" s="52" t="s">
        <v>2020</v>
      </c>
      <c r="BV278" s="52" t="s">
        <v>2021</v>
      </c>
      <c r="BW278" s="52"/>
      <c r="CC278" s="52" t="s">
        <v>2022</v>
      </c>
    </row>
    <row r="279" spans="1:81" ht="37.5" x14ac:dyDescent="0.3">
      <c r="A279" s="205"/>
      <c r="B279" s="206"/>
      <c r="C279" s="198">
        <v>268</v>
      </c>
      <c r="D279" s="618" t="s">
        <v>3586</v>
      </c>
      <c r="E279" s="13" t="s">
        <v>3486</v>
      </c>
      <c r="F279" s="14"/>
      <c r="G279" s="123">
        <v>45146</v>
      </c>
      <c r="H279" s="124">
        <v>45163</v>
      </c>
      <c r="I279" s="130"/>
      <c r="J279" s="21"/>
      <c r="K279" s="134"/>
      <c r="L279" s="24"/>
      <c r="M279" s="372">
        <v>45163</v>
      </c>
      <c r="N279" s="147">
        <f t="shared" si="159"/>
        <v>14</v>
      </c>
      <c r="O279" s="23" t="s">
        <v>0</v>
      </c>
      <c r="P279" s="23"/>
      <c r="Q279" s="23"/>
      <c r="R279" s="23"/>
      <c r="S279" s="23"/>
      <c r="T279" s="24"/>
      <c r="U279" s="25"/>
      <c r="V279" s="28">
        <v>0.25</v>
      </c>
      <c r="W279" s="299">
        <v>0.25</v>
      </c>
      <c r="X279" s="296"/>
      <c r="Y279" s="149">
        <f t="shared" si="145"/>
        <v>0.5</v>
      </c>
      <c r="Z279" s="148">
        <f t="shared" si="160"/>
        <v>7.5</v>
      </c>
      <c r="AA279" s="306"/>
      <c r="AB279" s="377">
        <f t="shared" si="169"/>
        <v>-30</v>
      </c>
      <c r="AC279" s="348"/>
      <c r="AD279" s="210" t="str">
        <f t="shared" si="146"/>
        <v/>
      </c>
      <c r="AE279" s="345">
        <f t="shared" si="161"/>
        <v>-22.5</v>
      </c>
      <c r="AF279" s="318"/>
      <c r="AG279" s="317"/>
      <c r="AH279" s="315"/>
      <c r="AI279" s="150">
        <f t="shared" si="162"/>
        <v>0</v>
      </c>
      <c r="AJ279" s="151">
        <f t="shared" si="147"/>
        <v>7.5</v>
      </c>
      <c r="AK279" s="152">
        <f t="shared" si="163"/>
        <v>7.5</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f t="shared" si="148"/>
        <v>14</v>
      </c>
      <c r="AX279" s="154" t="str">
        <f t="shared" si="149"/>
        <v/>
      </c>
      <c r="AY279" s="178">
        <f t="shared" si="150"/>
        <v>14</v>
      </c>
      <c r="AZ279" s="169" t="str">
        <f t="shared" si="151"/>
        <v/>
      </c>
      <c r="BA279" s="159">
        <f t="shared" si="152"/>
        <v>0.25</v>
      </c>
      <c r="BB279" s="160" t="str">
        <f t="shared" si="153"/>
        <v/>
      </c>
      <c r="BC279" s="171">
        <f t="shared" si="176"/>
        <v>0.25</v>
      </c>
      <c r="BD279" s="160" t="str">
        <f t="shared" si="154"/>
        <v/>
      </c>
      <c r="BE279" s="186">
        <f t="shared" si="155"/>
        <v>0.25</v>
      </c>
      <c r="BF279" s="160" t="str">
        <f t="shared" si="156"/>
        <v/>
      </c>
      <c r="BG279" s="171">
        <f t="shared" si="157"/>
        <v>0.25</v>
      </c>
      <c r="BH279" s="161" t="str">
        <f t="shared" si="158"/>
        <v/>
      </c>
      <c r="BI279" s="609"/>
      <c r="BQ279" s="52" t="s">
        <v>2023</v>
      </c>
      <c r="BV279" s="52" t="s">
        <v>2024</v>
      </c>
      <c r="BW279" s="52"/>
      <c r="CC279" s="52" t="s">
        <v>2025</v>
      </c>
    </row>
    <row r="280" spans="1:81" ht="37.5" x14ac:dyDescent="0.3">
      <c r="A280" s="205"/>
      <c r="B280" s="206"/>
      <c r="C280" s="197">
        <v>269</v>
      </c>
      <c r="D280" s="618" t="s">
        <v>3587</v>
      </c>
      <c r="E280" s="13" t="s">
        <v>3486</v>
      </c>
      <c r="F280" s="14"/>
      <c r="G280" s="123">
        <v>45146</v>
      </c>
      <c r="H280" s="124">
        <v>45163</v>
      </c>
      <c r="I280" s="130"/>
      <c r="J280" s="21"/>
      <c r="K280" s="134"/>
      <c r="L280" s="24"/>
      <c r="M280" s="372">
        <v>45163</v>
      </c>
      <c r="N280" s="147">
        <f t="shared" si="159"/>
        <v>14</v>
      </c>
      <c r="O280" s="23" t="s">
        <v>0</v>
      </c>
      <c r="P280" s="23"/>
      <c r="Q280" s="23"/>
      <c r="R280" s="23"/>
      <c r="S280" s="23"/>
      <c r="T280" s="24"/>
      <c r="U280" s="25"/>
      <c r="V280" s="28">
        <v>0.25</v>
      </c>
      <c r="W280" s="299">
        <v>0.25</v>
      </c>
      <c r="X280" s="296"/>
      <c r="Y280" s="149">
        <f t="shared" si="145"/>
        <v>0.5</v>
      </c>
      <c r="Z280" s="148">
        <f t="shared" si="160"/>
        <v>7.5</v>
      </c>
      <c r="AA280" s="306"/>
      <c r="AB280" s="377">
        <f t="shared" si="169"/>
        <v>-30</v>
      </c>
      <c r="AC280" s="348"/>
      <c r="AD280" s="210" t="str">
        <f t="shared" si="146"/>
        <v/>
      </c>
      <c r="AE280" s="345">
        <f t="shared" si="161"/>
        <v>-22.5</v>
      </c>
      <c r="AF280" s="318"/>
      <c r="AG280" s="317"/>
      <c r="AH280" s="315"/>
      <c r="AI280" s="150">
        <f t="shared" si="162"/>
        <v>0</v>
      </c>
      <c r="AJ280" s="151">
        <f t="shared" si="147"/>
        <v>7.5</v>
      </c>
      <c r="AK280" s="152">
        <f t="shared" si="163"/>
        <v>7.5</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f t="shared" si="148"/>
        <v>14</v>
      </c>
      <c r="AX280" s="154" t="str">
        <f t="shared" si="149"/>
        <v/>
      </c>
      <c r="AY280" s="178">
        <f t="shared" si="150"/>
        <v>14</v>
      </c>
      <c r="AZ280" s="169" t="str">
        <f t="shared" si="151"/>
        <v/>
      </c>
      <c r="BA280" s="159">
        <f t="shared" si="152"/>
        <v>0.25</v>
      </c>
      <c r="BB280" s="160" t="str">
        <f t="shared" si="153"/>
        <v/>
      </c>
      <c r="BC280" s="171">
        <f t="shared" si="176"/>
        <v>0.25</v>
      </c>
      <c r="BD280" s="160" t="str">
        <f t="shared" si="154"/>
        <v/>
      </c>
      <c r="BE280" s="186">
        <f t="shared" si="155"/>
        <v>0.25</v>
      </c>
      <c r="BF280" s="160" t="str">
        <f t="shared" si="156"/>
        <v/>
      </c>
      <c r="BG280" s="171">
        <f t="shared" si="157"/>
        <v>0.25</v>
      </c>
      <c r="BH280" s="161" t="str">
        <f t="shared" si="158"/>
        <v/>
      </c>
      <c r="BI280" s="609"/>
      <c r="BQ280" s="52" t="s">
        <v>2026</v>
      </c>
      <c r="BV280" s="52" t="s">
        <v>2027</v>
      </c>
      <c r="BW280" s="52"/>
      <c r="CC280" s="52" t="s">
        <v>2028</v>
      </c>
    </row>
    <row r="281" spans="1:81" ht="37.5" x14ac:dyDescent="0.3">
      <c r="A281" s="205"/>
      <c r="B281" s="206"/>
      <c r="C281" s="198">
        <v>270</v>
      </c>
      <c r="D281" s="615" t="s">
        <v>3588</v>
      </c>
      <c r="E281" s="15" t="s">
        <v>3486</v>
      </c>
      <c r="F281" s="14"/>
      <c r="G281" s="123">
        <v>45146</v>
      </c>
      <c r="H281" s="124">
        <v>45163</v>
      </c>
      <c r="I281" s="130"/>
      <c r="J281" s="21"/>
      <c r="K281" s="134"/>
      <c r="L281" s="24"/>
      <c r="M281" s="372">
        <v>45163</v>
      </c>
      <c r="N281" s="147">
        <f t="shared" si="159"/>
        <v>14</v>
      </c>
      <c r="O281" s="23" t="s">
        <v>0</v>
      </c>
      <c r="P281" s="23"/>
      <c r="Q281" s="23"/>
      <c r="R281" s="23"/>
      <c r="S281" s="23"/>
      <c r="T281" s="24"/>
      <c r="U281" s="25"/>
      <c r="V281" s="28">
        <v>0.25</v>
      </c>
      <c r="W281" s="299">
        <v>0.25</v>
      </c>
      <c r="X281" s="296"/>
      <c r="Y281" s="149">
        <f t="shared" si="145"/>
        <v>0.5</v>
      </c>
      <c r="Z281" s="148">
        <f t="shared" si="160"/>
        <v>7.5</v>
      </c>
      <c r="AA281" s="306"/>
      <c r="AB281" s="377">
        <f t="shared" si="169"/>
        <v>-30</v>
      </c>
      <c r="AC281" s="348"/>
      <c r="AD281" s="210" t="str">
        <f t="shared" si="146"/>
        <v/>
      </c>
      <c r="AE281" s="345">
        <f t="shared" si="161"/>
        <v>-22.5</v>
      </c>
      <c r="AF281" s="318"/>
      <c r="AG281" s="317"/>
      <c r="AH281" s="315"/>
      <c r="AI281" s="150">
        <f t="shared" si="162"/>
        <v>0</v>
      </c>
      <c r="AJ281" s="151">
        <f t="shared" si="147"/>
        <v>7.5</v>
      </c>
      <c r="AK281" s="152">
        <f t="shared" si="163"/>
        <v>7.5</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f t="shared" si="148"/>
        <v>14</v>
      </c>
      <c r="AX281" s="154" t="str">
        <f t="shared" si="149"/>
        <v/>
      </c>
      <c r="AY281" s="178">
        <f t="shared" si="150"/>
        <v>14</v>
      </c>
      <c r="AZ281" s="169" t="str">
        <f t="shared" si="151"/>
        <v/>
      </c>
      <c r="BA281" s="159">
        <f t="shared" si="152"/>
        <v>0.25</v>
      </c>
      <c r="BB281" s="160" t="str">
        <f t="shared" si="153"/>
        <v/>
      </c>
      <c r="BC281" s="171">
        <f t="shared" si="176"/>
        <v>0.25</v>
      </c>
      <c r="BD281" s="160" t="str">
        <f t="shared" si="154"/>
        <v/>
      </c>
      <c r="BE281" s="186">
        <f t="shared" si="155"/>
        <v>0.25</v>
      </c>
      <c r="BF281" s="160" t="str">
        <f t="shared" si="156"/>
        <v/>
      </c>
      <c r="BG281" s="171">
        <f t="shared" si="157"/>
        <v>0.25</v>
      </c>
      <c r="BH281" s="161" t="str">
        <f t="shared" si="158"/>
        <v/>
      </c>
      <c r="BI281" s="609"/>
      <c r="BQ281" s="52" t="s">
        <v>2029</v>
      </c>
      <c r="BV281" s="52" t="s">
        <v>2030</v>
      </c>
      <c r="BW281" s="52"/>
      <c r="CC281" s="52" t="s">
        <v>2031</v>
      </c>
    </row>
    <row r="282" spans="1:81" ht="37.5" x14ac:dyDescent="0.3">
      <c r="A282" s="205"/>
      <c r="B282" s="206"/>
      <c r="C282" s="197">
        <v>271</v>
      </c>
      <c r="D282" s="618" t="s">
        <v>3589</v>
      </c>
      <c r="E282" s="13" t="s">
        <v>3486</v>
      </c>
      <c r="F282" s="14"/>
      <c r="G282" s="123">
        <v>45146</v>
      </c>
      <c r="H282" s="124">
        <v>45163</v>
      </c>
      <c r="I282" s="130"/>
      <c r="J282" s="21"/>
      <c r="K282" s="134"/>
      <c r="L282" s="24"/>
      <c r="M282" s="372">
        <v>45163</v>
      </c>
      <c r="N282" s="147">
        <f t="shared" si="159"/>
        <v>14</v>
      </c>
      <c r="O282" s="23" t="s">
        <v>0</v>
      </c>
      <c r="P282" s="23"/>
      <c r="Q282" s="23"/>
      <c r="R282" s="23"/>
      <c r="S282" s="23"/>
      <c r="T282" s="24"/>
      <c r="U282" s="25"/>
      <c r="V282" s="28">
        <v>0.25</v>
      </c>
      <c r="W282" s="299">
        <v>0.25</v>
      </c>
      <c r="X282" s="296"/>
      <c r="Y282" s="149">
        <f t="shared" si="145"/>
        <v>0.5</v>
      </c>
      <c r="Z282" s="148">
        <f t="shared" si="160"/>
        <v>7.5</v>
      </c>
      <c r="AA282" s="306"/>
      <c r="AB282" s="377">
        <f t="shared" si="169"/>
        <v>-30</v>
      </c>
      <c r="AC282" s="348"/>
      <c r="AD282" s="210" t="str">
        <f t="shared" si="146"/>
        <v/>
      </c>
      <c r="AE282" s="345">
        <f t="shared" si="161"/>
        <v>-22.5</v>
      </c>
      <c r="AF282" s="318"/>
      <c r="AG282" s="317"/>
      <c r="AH282" s="315"/>
      <c r="AI282" s="150">
        <f t="shared" si="162"/>
        <v>0</v>
      </c>
      <c r="AJ282" s="151">
        <f t="shared" si="147"/>
        <v>7.5</v>
      </c>
      <c r="AK282" s="152">
        <f t="shared" si="163"/>
        <v>7.5</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f t="shared" si="148"/>
        <v>14</v>
      </c>
      <c r="AX282" s="154" t="str">
        <f t="shared" si="149"/>
        <v/>
      </c>
      <c r="AY282" s="178">
        <f t="shared" si="150"/>
        <v>14</v>
      </c>
      <c r="AZ282" s="169" t="str">
        <f t="shared" si="151"/>
        <v/>
      </c>
      <c r="BA282" s="159">
        <f t="shared" si="152"/>
        <v>0.25</v>
      </c>
      <c r="BB282" s="160" t="str">
        <f t="shared" si="153"/>
        <v/>
      </c>
      <c r="BC282" s="171">
        <f t="shared" si="176"/>
        <v>0.25</v>
      </c>
      <c r="BD282" s="160" t="str">
        <f t="shared" si="154"/>
        <v/>
      </c>
      <c r="BE282" s="186">
        <f t="shared" si="155"/>
        <v>0.25</v>
      </c>
      <c r="BF282" s="160" t="str">
        <f t="shared" si="156"/>
        <v/>
      </c>
      <c r="BG282" s="171">
        <f t="shared" si="157"/>
        <v>0.25</v>
      </c>
      <c r="BH282" s="161" t="str">
        <f t="shared" si="158"/>
        <v/>
      </c>
      <c r="BI282" s="609"/>
      <c r="BQ282" s="52" t="s">
        <v>2032</v>
      </c>
      <c r="BV282" s="52" t="s">
        <v>2033</v>
      </c>
      <c r="BW282" s="52"/>
      <c r="CC282" s="52" t="s">
        <v>2034</v>
      </c>
    </row>
    <row r="283" spans="1:81" ht="37.5" x14ac:dyDescent="0.3">
      <c r="A283" s="205"/>
      <c r="B283" s="206"/>
      <c r="C283" s="198">
        <v>272</v>
      </c>
      <c r="D283" s="618" t="s">
        <v>3590</v>
      </c>
      <c r="E283" s="13" t="s">
        <v>3486</v>
      </c>
      <c r="F283" s="14"/>
      <c r="G283" s="123">
        <v>45146</v>
      </c>
      <c r="H283" s="124">
        <v>45163</v>
      </c>
      <c r="I283" s="130"/>
      <c r="J283" s="21"/>
      <c r="K283" s="134"/>
      <c r="L283" s="24"/>
      <c r="M283" s="372">
        <v>45163</v>
      </c>
      <c r="N283" s="147">
        <f t="shared" si="159"/>
        <v>14</v>
      </c>
      <c r="O283" s="23" t="s">
        <v>0</v>
      </c>
      <c r="P283" s="23"/>
      <c r="Q283" s="23"/>
      <c r="R283" s="23"/>
      <c r="S283" s="23"/>
      <c r="T283" s="24"/>
      <c r="U283" s="25"/>
      <c r="V283" s="28">
        <v>0.25</v>
      </c>
      <c r="W283" s="299">
        <v>0.25</v>
      </c>
      <c r="X283" s="296"/>
      <c r="Y283" s="149">
        <f t="shared" si="145"/>
        <v>0.5</v>
      </c>
      <c r="Z283" s="148">
        <f t="shared" si="160"/>
        <v>7.5</v>
      </c>
      <c r="AA283" s="306"/>
      <c r="AB283" s="377">
        <f t="shared" si="169"/>
        <v>-30</v>
      </c>
      <c r="AC283" s="348"/>
      <c r="AD283" s="210" t="str">
        <f t="shared" si="146"/>
        <v/>
      </c>
      <c r="AE283" s="345">
        <f t="shared" si="161"/>
        <v>-22.5</v>
      </c>
      <c r="AF283" s="318"/>
      <c r="AG283" s="317"/>
      <c r="AH283" s="315"/>
      <c r="AI283" s="150">
        <f t="shared" si="162"/>
        <v>0</v>
      </c>
      <c r="AJ283" s="151">
        <f t="shared" si="147"/>
        <v>7.5</v>
      </c>
      <c r="AK283" s="152">
        <f t="shared" si="163"/>
        <v>7.5</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f t="shared" si="148"/>
        <v>14</v>
      </c>
      <c r="AX283" s="154" t="str">
        <f t="shared" si="149"/>
        <v/>
      </c>
      <c r="AY283" s="178">
        <f t="shared" si="150"/>
        <v>14</v>
      </c>
      <c r="AZ283" s="169" t="str">
        <f t="shared" si="151"/>
        <v/>
      </c>
      <c r="BA283" s="159">
        <f t="shared" si="152"/>
        <v>0.25</v>
      </c>
      <c r="BB283" s="160" t="str">
        <f t="shared" si="153"/>
        <v/>
      </c>
      <c r="BC283" s="171">
        <f t="shared" si="176"/>
        <v>0.25</v>
      </c>
      <c r="BD283" s="160" t="str">
        <f t="shared" si="154"/>
        <v/>
      </c>
      <c r="BE283" s="186">
        <f t="shared" si="155"/>
        <v>0.25</v>
      </c>
      <c r="BF283" s="160" t="str">
        <f t="shared" si="156"/>
        <v/>
      </c>
      <c r="BG283" s="171">
        <f t="shared" si="157"/>
        <v>0.25</v>
      </c>
      <c r="BH283" s="161" t="str">
        <f t="shared" si="158"/>
        <v/>
      </c>
      <c r="BI283" s="609"/>
      <c r="BQ283" s="52" t="s">
        <v>2035</v>
      </c>
      <c r="BV283" s="52" t="s">
        <v>2036</v>
      </c>
      <c r="BW283" s="52"/>
      <c r="CC283" s="52" t="s">
        <v>2037</v>
      </c>
    </row>
    <row r="284" spans="1:81" ht="37.5" x14ac:dyDescent="0.3">
      <c r="A284" s="205"/>
      <c r="B284" s="206"/>
      <c r="C284" s="198">
        <v>273</v>
      </c>
      <c r="D284" s="616" t="s">
        <v>3584</v>
      </c>
      <c r="E284" s="13" t="s">
        <v>3546</v>
      </c>
      <c r="F284" s="14"/>
      <c r="G284" s="123">
        <v>45146</v>
      </c>
      <c r="H284" s="124">
        <v>45163</v>
      </c>
      <c r="I284" s="130"/>
      <c r="J284" s="21"/>
      <c r="K284" s="134"/>
      <c r="L284" s="24"/>
      <c r="M284" s="372">
        <v>45163</v>
      </c>
      <c r="N284" s="147">
        <f t="shared" si="159"/>
        <v>14</v>
      </c>
      <c r="O284" s="23" t="s">
        <v>0</v>
      </c>
      <c r="P284" s="23"/>
      <c r="Q284" s="23"/>
      <c r="R284" s="23"/>
      <c r="S284" s="23"/>
      <c r="T284" s="24"/>
      <c r="U284" s="25"/>
      <c r="V284" s="28">
        <v>0.25</v>
      </c>
      <c r="W284" s="299">
        <v>0.25</v>
      </c>
      <c r="X284" s="296"/>
      <c r="Y284" s="149">
        <f t="shared" si="145"/>
        <v>0.5</v>
      </c>
      <c r="Z284" s="148">
        <f t="shared" si="160"/>
        <v>7.5</v>
      </c>
      <c r="AA284" s="306"/>
      <c r="AB284" s="377">
        <f t="shared" si="169"/>
        <v>-30</v>
      </c>
      <c r="AC284" s="348"/>
      <c r="AD284" s="210" t="str">
        <f t="shared" si="146"/>
        <v/>
      </c>
      <c r="AE284" s="345">
        <f t="shared" si="161"/>
        <v>-22.5</v>
      </c>
      <c r="AF284" s="318"/>
      <c r="AG284" s="317"/>
      <c r="AH284" s="315"/>
      <c r="AI284" s="150">
        <f t="shared" si="162"/>
        <v>0</v>
      </c>
      <c r="AJ284" s="151">
        <f t="shared" si="147"/>
        <v>7.5</v>
      </c>
      <c r="AK284" s="152">
        <f t="shared" si="163"/>
        <v>7.5</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f t="shared" si="148"/>
        <v>14</v>
      </c>
      <c r="AX284" s="154" t="str">
        <f t="shared" si="149"/>
        <v/>
      </c>
      <c r="AY284" s="178">
        <f t="shared" si="150"/>
        <v>14</v>
      </c>
      <c r="AZ284" s="169" t="str">
        <f t="shared" si="151"/>
        <v/>
      </c>
      <c r="BA284" s="159">
        <f t="shared" si="152"/>
        <v>0.25</v>
      </c>
      <c r="BB284" s="160" t="str">
        <f t="shared" si="153"/>
        <v/>
      </c>
      <c r="BC284" s="171">
        <f t="shared" si="176"/>
        <v>0.25</v>
      </c>
      <c r="BD284" s="160" t="str">
        <f t="shared" si="154"/>
        <v/>
      </c>
      <c r="BE284" s="186">
        <f t="shared" si="155"/>
        <v>0.25</v>
      </c>
      <c r="BF284" s="160" t="str">
        <f t="shared" si="156"/>
        <v/>
      </c>
      <c r="BG284" s="171">
        <f t="shared" si="157"/>
        <v>0.25</v>
      </c>
      <c r="BH284" s="161" t="str">
        <f t="shared" si="158"/>
        <v/>
      </c>
      <c r="BI284" s="609"/>
      <c r="BQ284" s="52" t="s">
        <v>2038</v>
      </c>
      <c r="BV284" s="52" t="s">
        <v>2039</v>
      </c>
      <c r="BW284" s="52"/>
      <c r="CC284" s="52" t="s">
        <v>2040</v>
      </c>
    </row>
    <row r="285" spans="1:81" ht="37.5" x14ac:dyDescent="0.3">
      <c r="A285" s="205"/>
      <c r="B285" s="206"/>
      <c r="C285" s="197">
        <v>274</v>
      </c>
      <c r="D285" s="622" t="s">
        <v>3585</v>
      </c>
      <c r="E285" s="15" t="s">
        <v>3546</v>
      </c>
      <c r="F285" s="14"/>
      <c r="G285" s="123">
        <v>45146</v>
      </c>
      <c r="H285" s="124">
        <v>45163</v>
      </c>
      <c r="I285" s="130"/>
      <c r="J285" s="21"/>
      <c r="K285" s="134"/>
      <c r="L285" s="24"/>
      <c r="M285" s="372">
        <v>45163</v>
      </c>
      <c r="N285" s="147">
        <f t="shared" si="159"/>
        <v>14</v>
      </c>
      <c r="O285" s="23" t="s">
        <v>0</v>
      </c>
      <c r="P285" s="23"/>
      <c r="Q285" s="23"/>
      <c r="R285" s="23"/>
      <c r="S285" s="23"/>
      <c r="T285" s="24"/>
      <c r="U285" s="25"/>
      <c r="V285" s="28">
        <v>0.25</v>
      </c>
      <c r="W285" s="299">
        <v>0.25</v>
      </c>
      <c r="X285" s="296"/>
      <c r="Y285" s="149">
        <f t="shared" si="145"/>
        <v>0.5</v>
      </c>
      <c r="Z285" s="148">
        <f t="shared" si="160"/>
        <v>7.5</v>
      </c>
      <c r="AA285" s="306"/>
      <c r="AB285" s="377">
        <f t="shared" si="169"/>
        <v>-30</v>
      </c>
      <c r="AC285" s="348"/>
      <c r="AD285" s="210" t="str">
        <f t="shared" si="146"/>
        <v/>
      </c>
      <c r="AE285" s="345">
        <f t="shared" si="161"/>
        <v>-22.5</v>
      </c>
      <c r="AF285" s="318"/>
      <c r="AG285" s="317"/>
      <c r="AH285" s="315"/>
      <c r="AI285" s="150">
        <f t="shared" si="162"/>
        <v>0</v>
      </c>
      <c r="AJ285" s="151">
        <f t="shared" si="147"/>
        <v>7.5</v>
      </c>
      <c r="AK285" s="152">
        <f t="shared" si="163"/>
        <v>7.5</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f t="shared" si="148"/>
        <v>14</v>
      </c>
      <c r="AX285" s="154" t="str">
        <f t="shared" si="149"/>
        <v/>
      </c>
      <c r="AY285" s="178">
        <f t="shared" si="150"/>
        <v>14</v>
      </c>
      <c r="AZ285" s="169" t="str">
        <f t="shared" si="151"/>
        <v/>
      </c>
      <c r="BA285" s="159">
        <f t="shared" si="152"/>
        <v>0.25</v>
      </c>
      <c r="BB285" s="160" t="str">
        <f t="shared" si="153"/>
        <v/>
      </c>
      <c r="BC285" s="171">
        <f t="shared" si="176"/>
        <v>0.25</v>
      </c>
      <c r="BD285" s="160" t="str">
        <f t="shared" si="154"/>
        <v/>
      </c>
      <c r="BE285" s="186">
        <f t="shared" si="155"/>
        <v>0.25</v>
      </c>
      <c r="BF285" s="160" t="str">
        <f t="shared" si="156"/>
        <v/>
      </c>
      <c r="BG285" s="171">
        <f t="shared" si="157"/>
        <v>0.25</v>
      </c>
      <c r="BH285" s="161" t="str">
        <f t="shared" si="158"/>
        <v/>
      </c>
      <c r="BI285" s="609"/>
      <c r="BQ285" s="52" t="s">
        <v>1484</v>
      </c>
      <c r="BV285" s="52" t="s">
        <v>2041</v>
      </c>
      <c r="BW285" s="52"/>
      <c r="CC285" s="52" t="s">
        <v>2042</v>
      </c>
    </row>
    <row r="286" spans="1:81" ht="37.5" x14ac:dyDescent="0.3">
      <c r="A286" s="205"/>
      <c r="B286" s="206"/>
      <c r="C286" s="198">
        <v>275</v>
      </c>
      <c r="D286" s="622" t="s">
        <v>3586</v>
      </c>
      <c r="E286" s="13" t="s">
        <v>3546</v>
      </c>
      <c r="F286" s="14"/>
      <c r="G286" s="123">
        <v>45146</v>
      </c>
      <c r="H286" s="124">
        <v>45163</v>
      </c>
      <c r="I286" s="130"/>
      <c r="J286" s="21"/>
      <c r="K286" s="134"/>
      <c r="L286" s="24"/>
      <c r="M286" s="372">
        <v>45163</v>
      </c>
      <c r="N286" s="147">
        <f t="shared" si="159"/>
        <v>14</v>
      </c>
      <c r="O286" s="23"/>
      <c r="P286" s="23"/>
      <c r="Q286" s="23"/>
      <c r="R286" s="23" t="s">
        <v>0</v>
      </c>
      <c r="S286" s="23"/>
      <c r="T286" s="24"/>
      <c r="U286" s="25"/>
      <c r="V286" s="28">
        <v>0.25</v>
      </c>
      <c r="W286" s="299"/>
      <c r="X286" s="296"/>
      <c r="Y286" s="149">
        <f t="shared" si="145"/>
        <v>0.25</v>
      </c>
      <c r="Z286" s="148">
        <f t="shared" si="160"/>
        <v>2.5</v>
      </c>
      <c r="AA286" s="306"/>
      <c r="AB286" s="377">
        <f t="shared" si="169"/>
        <v>-30</v>
      </c>
      <c r="AC286" s="348"/>
      <c r="AD286" s="210" t="str">
        <f t="shared" si="146"/>
        <v/>
      </c>
      <c r="AE286" s="345">
        <f t="shared" si="161"/>
        <v>-27.5</v>
      </c>
      <c r="AF286" s="318"/>
      <c r="AG286" s="317"/>
      <c r="AH286" s="315"/>
      <c r="AI286" s="150">
        <f t="shared" si="162"/>
        <v>0</v>
      </c>
      <c r="AJ286" s="151">
        <f t="shared" si="147"/>
        <v>2.5</v>
      </c>
      <c r="AK286" s="152">
        <f t="shared" si="163"/>
        <v>2.5</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f t="shared" si="148"/>
        <v>14</v>
      </c>
      <c r="AX286" s="154" t="str">
        <f t="shared" si="149"/>
        <v/>
      </c>
      <c r="AY286" s="178">
        <f t="shared" si="150"/>
        <v>14</v>
      </c>
      <c r="AZ286" s="169" t="str">
        <f t="shared" si="151"/>
        <v/>
      </c>
      <c r="BA286" s="159">
        <f t="shared" si="152"/>
        <v>0.25</v>
      </c>
      <c r="BB286" s="160" t="str">
        <f t="shared" si="153"/>
        <v/>
      </c>
      <c r="BC286" s="171">
        <f t="shared" si="176"/>
        <v>0.25</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37.5" x14ac:dyDescent="0.3">
      <c r="A287" s="205"/>
      <c r="B287" s="206"/>
      <c r="C287" s="197">
        <v>276</v>
      </c>
      <c r="D287" s="622" t="s">
        <v>3587</v>
      </c>
      <c r="E287" s="13" t="s">
        <v>3546</v>
      </c>
      <c r="F287" s="14"/>
      <c r="G287" s="123">
        <v>45146</v>
      </c>
      <c r="H287" s="124">
        <v>45163</v>
      </c>
      <c r="I287" s="130"/>
      <c r="J287" s="21"/>
      <c r="K287" s="134"/>
      <c r="L287" s="24"/>
      <c r="M287" s="372">
        <v>45163</v>
      </c>
      <c r="N287" s="147">
        <f t="shared" si="159"/>
        <v>14</v>
      </c>
      <c r="O287" s="23" t="s">
        <v>0</v>
      </c>
      <c r="P287" s="23"/>
      <c r="Q287" s="23"/>
      <c r="R287" s="23"/>
      <c r="S287" s="23"/>
      <c r="T287" s="24"/>
      <c r="U287" s="25"/>
      <c r="V287" s="28">
        <v>0.25</v>
      </c>
      <c r="W287" s="299">
        <v>0.25</v>
      </c>
      <c r="X287" s="296"/>
      <c r="Y287" s="149">
        <f t="shared" si="145"/>
        <v>0.5</v>
      </c>
      <c r="Z287" s="148">
        <f t="shared" si="160"/>
        <v>7.5</v>
      </c>
      <c r="AA287" s="306"/>
      <c r="AB287" s="377">
        <f t="shared" si="169"/>
        <v>-30</v>
      </c>
      <c r="AC287" s="348"/>
      <c r="AD287" s="210" t="str">
        <f t="shared" si="146"/>
        <v/>
      </c>
      <c r="AE287" s="345">
        <f t="shared" si="161"/>
        <v>-22.5</v>
      </c>
      <c r="AF287" s="318"/>
      <c r="AG287" s="317"/>
      <c r="AH287" s="315"/>
      <c r="AI287" s="150">
        <f t="shared" si="162"/>
        <v>0</v>
      </c>
      <c r="AJ287" s="151">
        <f t="shared" si="147"/>
        <v>7.5</v>
      </c>
      <c r="AK287" s="152">
        <f t="shared" si="163"/>
        <v>7.5</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f t="shared" si="148"/>
        <v>14</v>
      </c>
      <c r="AX287" s="154" t="str">
        <f t="shared" si="149"/>
        <v/>
      </c>
      <c r="AY287" s="178">
        <f t="shared" si="150"/>
        <v>14</v>
      </c>
      <c r="AZ287" s="169" t="str">
        <f t="shared" si="151"/>
        <v/>
      </c>
      <c r="BA287" s="159">
        <f t="shared" si="152"/>
        <v>0.25</v>
      </c>
      <c r="BB287" s="160" t="str">
        <f t="shared" si="153"/>
        <v/>
      </c>
      <c r="BC287" s="171">
        <f t="shared" si="176"/>
        <v>0.25</v>
      </c>
      <c r="BD287" s="160" t="str">
        <f t="shared" si="154"/>
        <v/>
      </c>
      <c r="BE287" s="186">
        <f t="shared" si="155"/>
        <v>0.25</v>
      </c>
      <c r="BF287" s="160" t="str">
        <f t="shared" si="156"/>
        <v/>
      </c>
      <c r="BG287" s="171">
        <f t="shared" si="157"/>
        <v>0.25</v>
      </c>
      <c r="BH287" s="161" t="str">
        <f t="shared" si="158"/>
        <v/>
      </c>
      <c r="BI287" s="609"/>
      <c r="BQ287" s="52" t="s">
        <v>2046</v>
      </c>
      <c r="BV287" s="52" t="s">
        <v>2047</v>
      </c>
      <c r="BW287" s="52"/>
      <c r="CC287" s="52" t="s">
        <v>2048</v>
      </c>
    </row>
    <row r="288" spans="1:81" ht="37.5" x14ac:dyDescent="0.3">
      <c r="A288" s="205"/>
      <c r="B288" s="206"/>
      <c r="C288" s="198">
        <v>277</v>
      </c>
      <c r="D288" s="616" t="s">
        <v>3588</v>
      </c>
      <c r="E288" s="13" t="s">
        <v>3546</v>
      </c>
      <c r="F288" s="14"/>
      <c r="G288" s="123">
        <v>45146</v>
      </c>
      <c r="H288" s="124">
        <v>45163</v>
      </c>
      <c r="I288" s="130"/>
      <c r="J288" s="21"/>
      <c r="K288" s="134"/>
      <c r="L288" s="24"/>
      <c r="M288" s="372">
        <v>45163</v>
      </c>
      <c r="N288" s="147">
        <f t="shared" si="159"/>
        <v>14</v>
      </c>
      <c r="O288" s="23"/>
      <c r="P288" s="23"/>
      <c r="Q288" s="23"/>
      <c r="R288" s="23" t="s">
        <v>0</v>
      </c>
      <c r="S288" s="23"/>
      <c r="T288" s="24"/>
      <c r="U288" s="25"/>
      <c r="V288" s="28">
        <v>0.25</v>
      </c>
      <c r="W288" s="299"/>
      <c r="X288" s="296"/>
      <c r="Y288" s="149">
        <f t="shared" si="145"/>
        <v>0.25</v>
      </c>
      <c r="Z288" s="148">
        <f t="shared" si="160"/>
        <v>2.5</v>
      </c>
      <c r="AA288" s="306"/>
      <c r="AB288" s="377">
        <f t="shared" si="169"/>
        <v>-30</v>
      </c>
      <c r="AC288" s="348"/>
      <c r="AD288" s="210" t="str">
        <f t="shared" si="146"/>
        <v/>
      </c>
      <c r="AE288" s="345">
        <f t="shared" si="161"/>
        <v>-27.5</v>
      </c>
      <c r="AF288" s="318"/>
      <c r="AG288" s="317"/>
      <c r="AH288" s="315"/>
      <c r="AI288" s="150">
        <f t="shared" si="162"/>
        <v>0</v>
      </c>
      <c r="AJ288" s="151">
        <f t="shared" si="147"/>
        <v>2.5</v>
      </c>
      <c r="AK288" s="152">
        <f t="shared" si="163"/>
        <v>2.5</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f t="shared" si="148"/>
        <v>14</v>
      </c>
      <c r="AX288" s="154" t="str">
        <f t="shared" si="149"/>
        <v/>
      </c>
      <c r="AY288" s="178">
        <f t="shared" si="150"/>
        <v>14</v>
      </c>
      <c r="AZ288" s="169" t="str">
        <f t="shared" si="151"/>
        <v/>
      </c>
      <c r="BA288" s="159">
        <f t="shared" si="152"/>
        <v>0.25</v>
      </c>
      <c r="BB288" s="160" t="str">
        <f t="shared" si="153"/>
        <v/>
      </c>
      <c r="BC288" s="171">
        <f t="shared" si="176"/>
        <v>0.25</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37.5" x14ac:dyDescent="0.3">
      <c r="A289" s="205"/>
      <c r="B289" s="206"/>
      <c r="C289" s="198">
        <v>278</v>
      </c>
      <c r="D289" s="622" t="s">
        <v>3589</v>
      </c>
      <c r="E289" s="15" t="s">
        <v>3546</v>
      </c>
      <c r="F289" s="14"/>
      <c r="G289" s="123">
        <v>45146</v>
      </c>
      <c r="H289" s="124">
        <v>45163</v>
      </c>
      <c r="I289" s="130"/>
      <c r="J289" s="21"/>
      <c r="K289" s="134"/>
      <c r="L289" s="24"/>
      <c r="M289" s="372">
        <v>45163</v>
      </c>
      <c r="N289" s="147">
        <f t="shared" si="159"/>
        <v>14</v>
      </c>
      <c r="O289" s="23"/>
      <c r="P289" s="23"/>
      <c r="Q289" s="23"/>
      <c r="R289" s="23" t="s">
        <v>0</v>
      </c>
      <c r="S289" s="23"/>
      <c r="T289" s="24"/>
      <c r="U289" s="25"/>
      <c r="V289" s="28">
        <v>0.25</v>
      </c>
      <c r="W289" s="299"/>
      <c r="X289" s="296"/>
      <c r="Y289" s="149">
        <f t="shared" si="145"/>
        <v>0.25</v>
      </c>
      <c r="Z289" s="148">
        <f t="shared" si="160"/>
        <v>2.5</v>
      </c>
      <c r="AA289" s="306"/>
      <c r="AB289" s="377">
        <f t="shared" si="169"/>
        <v>-30</v>
      </c>
      <c r="AC289" s="348"/>
      <c r="AD289" s="210" t="str">
        <f t="shared" si="146"/>
        <v/>
      </c>
      <c r="AE289" s="345">
        <f t="shared" si="161"/>
        <v>-27.5</v>
      </c>
      <c r="AF289" s="318"/>
      <c r="AG289" s="317"/>
      <c r="AH289" s="315"/>
      <c r="AI289" s="150">
        <f t="shared" si="162"/>
        <v>0</v>
      </c>
      <c r="AJ289" s="151">
        <f t="shared" si="147"/>
        <v>2.5</v>
      </c>
      <c r="AK289" s="152">
        <f t="shared" si="163"/>
        <v>2.5</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f t="shared" si="148"/>
        <v>14</v>
      </c>
      <c r="AX289" s="154" t="str">
        <f t="shared" si="149"/>
        <v/>
      </c>
      <c r="AY289" s="178">
        <f t="shared" si="150"/>
        <v>14</v>
      </c>
      <c r="AZ289" s="169" t="str">
        <f t="shared" si="151"/>
        <v/>
      </c>
      <c r="BA289" s="159">
        <f t="shared" si="152"/>
        <v>0.25</v>
      </c>
      <c r="BB289" s="160" t="str">
        <f t="shared" si="153"/>
        <v/>
      </c>
      <c r="BC289" s="171">
        <f t="shared" si="176"/>
        <v>0.25</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37.5" x14ac:dyDescent="0.3">
      <c r="A290" s="205"/>
      <c r="B290" s="206"/>
      <c r="C290" s="197">
        <v>279</v>
      </c>
      <c r="D290" s="622" t="s">
        <v>3590</v>
      </c>
      <c r="E290" s="13" t="s">
        <v>3546</v>
      </c>
      <c r="F290" s="14"/>
      <c r="G290" s="123">
        <v>45146</v>
      </c>
      <c r="H290" s="124">
        <v>45163</v>
      </c>
      <c r="I290" s="130"/>
      <c r="J290" s="21"/>
      <c r="K290" s="134"/>
      <c r="L290" s="24"/>
      <c r="M290" s="372">
        <v>45163</v>
      </c>
      <c r="N290" s="147">
        <f t="shared" si="159"/>
        <v>14</v>
      </c>
      <c r="O290" s="23"/>
      <c r="P290" s="23"/>
      <c r="Q290" s="23"/>
      <c r="R290" s="23" t="s">
        <v>0</v>
      </c>
      <c r="S290" s="23"/>
      <c r="T290" s="24"/>
      <c r="U290" s="25"/>
      <c r="V290" s="28">
        <v>0.25</v>
      </c>
      <c r="W290" s="299"/>
      <c r="X290" s="296"/>
      <c r="Y290" s="149">
        <f t="shared" si="145"/>
        <v>0.25</v>
      </c>
      <c r="Z290" s="148">
        <f t="shared" si="160"/>
        <v>2.5</v>
      </c>
      <c r="AA290" s="306"/>
      <c r="AB290" s="377">
        <f t="shared" si="169"/>
        <v>-30</v>
      </c>
      <c r="AC290" s="348"/>
      <c r="AD290" s="210" t="str">
        <f t="shared" si="146"/>
        <v/>
      </c>
      <c r="AE290" s="345">
        <f t="shared" si="161"/>
        <v>-27.5</v>
      </c>
      <c r="AF290" s="318"/>
      <c r="AG290" s="317"/>
      <c r="AH290" s="315"/>
      <c r="AI290" s="150">
        <f t="shared" si="162"/>
        <v>0</v>
      </c>
      <c r="AJ290" s="151">
        <f t="shared" si="147"/>
        <v>2.5</v>
      </c>
      <c r="AK290" s="152">
        <f t="shared" si="163"/>
        <v>2.5</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f t="shared" si="148"/>
        <v>14</v>
      </c>
      <c r="AX290" s="154" t="str">
        <f t="shared" si="149"/>
        <v/>
      </c>
      <c r="AY290" s="178">
        <f t="shared" si="150"/>
        <v>14</v>
      </c>
      <c r="AZ290" s="169" t="str">
        <f t="shared" si="151"/>
        <v/>
      </c>
      <c r="BA290" s="159">
        <f t="shared" si="152"/>
        <v>0.25</v>
      </c>
      <c r="BB290" s="160" t="str">
        <f t="shared" si="153"/>
        <v/>
      </c>
      <c r="BC290" s="171">
        <f t="shared" si="176"/>
        <v>0.25</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42.75" customHeight="1" x14ac:dyDescent="0.3">
      <c r="A291" s="205"/>
      <c r="B291" s="206"/>
      <c r="C291" s="198">
        <v>280</v>
      </c>
      <c r="D291" s="618" t="s">
        <v>3591</v>
      </c>
      <c r="E291" s="13" t="s">
        <v>3486</v>
      </c>
      <c r="F291" s="14"/>
      <c r="G291" s="123">
        <v>45163</v>
      </c>
      <c r="H291" s="124">
        <v>45182</v>
      </c>
      <c r="I291" s="130"/>
      <c r="J291" s="21"/>
      <c r="K291" s="134"/>
      <c r="L291" s="24"/>
      <c r="M291" s="372">
        <v>45182</v>
      </c>
      <c r="N291" s="147">
        <f t="shared" si="159"/>
        <v>14</v>
      </c>
      <c r="O291" s="23"/>
      <c r="P291" s="23"/>
      <c r="Q291" s="23"/>
      <c r="R291" s="23" t="s">
        <v>0</v>
      </c>
      <c r="S291" s="23"/>
      <c r="T291" s="24"/>
      <c r="U291" s="25"/>
      <c r="V291" s="28">
        <v>0.25</v>
      </c>
      <c r="W291" s="299"/>
      <c r="X291" s="296"/>
      <c r="Y291" s="149">
        <f t="shared" si="145"/>
        <v>0.25</v>
      </c>
      <c r="Z291" s="148">
        <f t="shared" si="160"/>
        <v>2.5</v>
      </c>
      <c r="AA291" s="306"/>
      <c r="AB291" s="377">
        <f t="shared" si="169"/>
        <v>-30</v>
      </c>
      <c r="AC291" s="348"/>
      <c r="AD291" s="210" t="str">
        <f t="shared" si="146"/>
        <v/>
      </c>
      <c r="AE291" s="345">
        <f t="shared" si="161"/>
        <v>-27.5</v>
      </c>
      <c r="AF291" s="318"/>
      <c r="AG291" s="317"/>
      <c r="AH291" s="315"/>
      <c r="AI291" s="150">
        <f t="shared" si="162"/>
        <v>0</v>
      </c>
      <c r="AJ291" s="151">
        <f t="shared" si="147"/>
        <v>2.5</v>
      </c>
      <c r="AK291" s="152">
        <f t="shared" si="163"/>
        <v>2.5</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f t="shared" si="148"/>
        <v>14</v>
      </c>
      <c r="AX291" s="154" t="str">
        <f t="shared" si="149"/>
        <v/>
      </c>
      <c r="AY291" s="178">
        <f t="shared" si="150"/>
        <v>14</v>
      </c>
      <c r="AZ291" s="169" t="str">
        <f t="shared" si="151"/>
        <v/>
      </c>
      <c r="BA291" s="159">
        <f t="shared" si="152"/>
        <v>0.25</v>
      </c>
      <c r="BB291" s="160" t="str">
        <f t="shared" si="153"/>
        <v/>
      </c>
      <c r="BC291" s="171">
        <f t="shared" si="176"/>
        <v>0.25</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42" customHeight="1" x14ac:dyDescent="0.3">
      <c r="A292" s="205"/>
      <c r="B292" s="206"/>
      <c r="C292" s="197">
        <v>281</v>
      </c>
      <c r="D292" s="622" t="s">
        <v>3591</v>
      </c>
      <c r="E292" s="13" t="s">
        <v>3546</v>
      </c>
      <c r="F292" s="14"/>
      <c r="G292" s="123">
        <v>45163</v>
      </c>
      <c r="H292" s="124"/>
      <c r="I292" s="130"/>
      <c r="J292" s="21"/>
      <c r="K292" s="134"/>
      <c r="L292" s="24"/>
      <c r="M292" s="372">
        <v>45183</v>
      </c>
      <c r="N292" s="147">
        <f t="shared" si="159"/>
        <v>15</v>
      </c>
      <c r="O292" s="23"/>
      <c r="P292" s="23"/>
      <c r="Q292" s="23"/>
      <c r="R292" s="23" t="s">
        <v>0</v>
      </c>
      <c r="S292" s="23"/>
      <c r="T292" s="24"/>
      <c r="U292" s="25"/>
      <c r="V292" s="28">
        <v>0.25</v>
      </c>
      <c r="W292" s="299"/>
      <c r="X292" s="296"/>
      <c r="Y292" s="149">
        <f t="shared" si="145"/>
        <v>0.25</v>
      </c>
      <c r="Z292" s="148">
        <f t="shared" si="160"/>
        <v>2.5</v>
      </c>
      <c r="AA292" s="306"/>
      <c r="AB292" s="377">
        <f t="shared" si="169"/>
        <v>-30</v>
      </c>
      <c r="AC292" s="348"/>
      <c r="AD292" s="210" t="str">
        <f t="shared" si="146"/>
        <v/>
      </c>
      <c r="AE292" s="345">
        <f t="shared" si="161"/>
        <v>-27.5</v>
      </c>
      <c r="AF292" s="318"/>
      <c r="AG292" s="317"/>
      <c r="AH292" s="315"/>
      <c r="AI292" s="150">
        <f t="shared" si="162"/>
        <v>0</v>
      </c>
      <c r="AJ292" s="151">
        <f t="shared" si="147"/>
        <v>2.5</v>
      </c>
      <c r="AK292" s="152">
        <f t="shared" si="163"/>
        <v>2.5</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f t="shared" si="148"/>
        <v>15</v>
      </c>
      <c r="AX292" s="154" t="str">
        <f t="shared" si="149"/>
        <v/>
      </c>
      <c r="AY292" s="178">
        <f t="shared" si="150"/>
        <v>15</v>
      </c>
      <c r="AZ292" s="169" t="str">
        <f t="shared" si="151"/>
        <v/>
      </c>
      <c r="BA292" s="159">
        <f t="shared" si="152"/>
        <v>0.25</v>
      </c>
      <c r="BB292" s="160" t="str">
        <f t="shared" si="153"/>
        <v/>
      </c>
      <c r="BC292" s="171">
        <f t="shared" si="176"/>
        <v>0.25</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42.75" customHeight="1" x14ac:dyDescent="0.3">
      <c r="A293" s="205"/>
      <c r="B293" s="206"/>
      <c r="C293" s="198">
        <v>282</v>
      </c>
      <c r="D293" s="623" t="s">
        <v>3591</v>
      </c>
      <c r="E293" s="15" t="s">
        <v>3505</v>
      </c>
      <c r="F293" s="14"/>
      <c r="G293" s="123">
        <v>45163</v>
      </c>
      <c r="H293" s="124">
        <v>45182</v>
      </c>
      <c r="I293" s="130"/>
      <c r="J293" s="21"/>
      <c r="K293" s="134"/>
      <c r="L293" s="24"/>
      <c r="M293" s="372">
        <v>45182</v>
      </c>
      <c r="N293" s="147">
        <f t="shared" si="159"/>
        <v>14</v>
      </c>
      <c r="O293" s="23"/>
      <c r="P293" s="23"/>
      <c r="Q293" s="23"/>
      <c r="R293" s="23" t="s">
        <v>0</v>
      </c>
      <c r="S293" s="23"/>
      <c r="T293" s="24"/>
      <c r="U293" s="25"/>
      <c r="V293" s="28">
        <v>0.25</v>
      </c>
      <c r="W293" s="299"/>
      <c r="X293" s="296"/>
      <c r="Y293" s="149">
        <f t="shared" si="145"/>
        <v>0.25</v>
      </c>
      <c r="Z293" s="148">
        <f t="shared" si="160"/>
        <v>2.5</v>
      </c>
      <c r="AA293" s="306"/>
      <c r="AB293" s="377">
        <f t="shared" si="169"/>
        <v>-30</v>
      </c>
      <c r="AC293" s="348"/>
      <c r="AD293" s="210" t="str">
        <f t="shared" si="146"/>
        <v/>
      </c>
      <c r="AE293" s="345">
        <f t="shared" si="161"/>
        <v>-27.5</v>
      </c>
      <c r="AF293" s="318"/>
      <c r="AG293" s="317"/>
      <c r="AH293" s="315"/>
      <c r="AI293" s="150">
        <f t="shared" si="162"/>
        <v>0</v>
      </c>
      <c r="AJ293" s="151">
        <f t="shared" si="147"/>
        <v>2.5</v>
      </c>
      <c r="AK293" s="152">
        <f t="shared" si="163"/>
        <v>2.5</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f t="shared" si="148"/>
        <v>14</v>
      </c>
      <c r="AX293" s="154" t="str">
        <f t="shared" si="149"/>
        <v/>
      </c>
      <c r="AY293" s="178">
        <f t="shared" si="150"/>
        <v>14</v>
      </c>
      <c r="AZ293" s="169" t="str">
        <f t="shared" si="151"/>
        <v/>
      </c>
      <c r="BA293" s="159">
        <f t="shared" si="152"/>
        <v>0.25</v>
      </c>
      <c r="BB293" s="160" t="str">
        <f t="shared" si="153"/>
        <v/>
      </c>
      <c r="BC293" s="171">
        <f t="shared" si="176"/>
        <v>0.25</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37.5" x14ac:dyDescent="0.3">
      <c r="A294" s="205"/>
      <c r="B294" s="206"/>
      <c r="C294" s="198">
        <v>283</v>
      </c>
      <c r="D294" s="618" t="s">
        <v>3592</v>
      </c>
      <c r="E294" s="13" t="s">
        <v>3486</v>
      </c>
      <c r="F294" s="14"/>
      <c r="G294" s="123">
        <v>45166</v>
      </c>
      <c r="H294" s="124">
        <v>45182</v>
      </c>
      <c r="I294" s="130"/>
      <c r="J294" s="21"/>
      <c r="K294" s="134"/>
      <c r="L294" s="24"/>
      <c r="M294" s="372">
        <v>45182</v>
      </c>
      <c r="N294" s="147">
        <f t="shared" si="159"/>
        <v>13</v>
      </c>
      <c r="O294" s="23"/>
      <c r="P294" s="23"/>
      <c r="Q294" s="23"/>
      <c r="R294" s="23" t="s">
        <v>0</v>
      </c>
      <c r="S294" s="23"/>
      <c r="T294" s="24"/>
      <c r="U294" s="25"/>
      <c r="V294" s="28">
        <v>0.25</v>
      </c>
      <c r="W294" s="299"/>
      <c r="X294" s="296"/>
      <c r="Y294" s="149">
        <f t="shared" si="145"/>
        <v>0.25</v>
      </c>
      <c r="Z294" s="148">
        <f t="shared" si="160"/>
        <v>2.5</v>
      </c>
      <c r="AA294" s="306"/>
      <c r="AB294" s="377">
        <f t="shared" si="169"/>
        <v>-30</v>
      </c>
      <c r="AC294" s="348"/>
      <c r="AD294" s="210" t="str">
        <f t="shared" si="146"/>
        <v/>
      </c>
      <c r="AE294" s="345">
        <f t="shared" si="161"/>
        <v>-27.5</v>
      </c>
      <c r="AF294" s="318"/>
      <c r="AG294" s="317"/>
      <c r="AH294" s="315"/>
      <c r="AI294" s="150">
        <f t="shared" si="162"/>
        <v>0</v>
      </c>
      <c r="AJ294" s="151">
        <f t="shared" si="147"/>
        <v>2.5</v>
      </c>
      <c r="AK294" s="152">
        <f t="shared" si="163"/>
        <v>2.5</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f t="shared" si="148"/>
        <v>13</v>
      </c>
      <c r="AX294" s="154" t="str">
        <f t="shared" si="149"/>
        <v/>
      </c>
      <c r="AY294" s="178">
        <f t="shared" si="150"/>
        <v>13</v>
      </c>
      <c r="AZ294" s="169" t="str">
        <f t="shared" si="151"/>
        <v/>
      </c>
      <c r="BA294" s="159">
        <f t="shared" si="152"/>
        <v>0.25</v>
      </c>
      <c r="BB294" s="160" t="str">
        <f t="shared" si="153"/>
        <v/>
      </c>
      <c r="BC294" s="171">
        <f t="shared" si="176"/>
        <v>0.25</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37.5" x14ac:dyDescent="0.3">
      <c r="A295" s="205"/>
      <c r="B295" s="206"/>
      <c r="C295" s="197">
        <v>284</v>
      </c>
      <c r="D295" s="622" t="s">
        <v>3592</v>
      </c>
      <c r="E295" s="13" t="s">
        <v>3546</v>
      </c>
      <c r="F295" s="14"/>
      <c r="G295" s="123">
        <v>45166</v>
      </c>
      <c r="H295" s="124"/>
      <c r="I295" s="130"/>
      <c r="J295" s="21"/>
      <c r="K295" s="134"/>
      <c r="L295" s="24"/>
      <c r="M295" s="372">
        <v>45183</v>
      </c>
      <c r="N295" s="147">
        <f t="shared" si="159"/>
        <v>14</v>
      </c>
      <c r="O295" s="23"/>
      <c r="P295" s="23"/>
      <c r="Q295" s="23"/>
      <c r="R295" s="23" t="s">
        <v>0</v>
      </c>
      <c r="S295" s="23"/>
      <c r="T295" s="24"/>
      <c r="U295" s="25"/>
      <c r="V295" s="28">
        <v>0.25</v>
      </c>
      <c r="W295" s="299"/>
      <c r="X295" s="296"/>
      <c r="Y295" s="149">
        <f t="shared" si="145"/>
        <v>0.25</v>
      </c>
      <c r="Z295" s="148">
        <f t="shared" si="160"/>
        <v>2.5</v>
      </c>
      <c r="AA295" s="306"/>
      <c r="AB295" s="377">
        <f t="shared" si="169"/>
        <v>-30</v>
      </c>
      <c r="AC295" s="348"/>
      <c r="AD295" s="210" t="str">
        <f t="shared" si="146"/>
        <v/>
      </c>
      <c r="AE295" s="345">
        <f t="shared" si="161"/>
        <v>-27.5</v>
      </c>
      <c r="AF295" s="318"/>
      <c r="AG295" s="317"/>
      <c r="AH295" s="315"/>
      <c r="AI295" s="150">
        <f t="shared" si="162"/>
        <v>0</v>
      </c>
      <c r="AJ295" s="151">
        <f t="shared" si="147"/>
        <v>2.5</v>
      </c>
      <c r="AK295" s="152">
        <f t="shared" si="163"/>
        <v>2.5</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f t="shared" si="148"/>
        <v>14</v>
      </c>
      <c r="AX295" s="154" t="str">
        <f t="shared" si="149"/>
        <v/>
      </c>
      <c r="AY295" s="178">
        <f t="shared" si="150"/>
        <v>14</v>
      </c>
      <c r="AZ295" s="169" t="str">
        <f t="shared" si="151"/>
        <v/>
      </c>
      <c r="BA295" s="159">
        <f t="shared" si="152"/>
        <v>0.25</v>
      </c>
      <c r="BB295" s="160" t="str">
        <f t="shared" si="153"/>
        <v/>
      </c>
      <c r="BC295" s="171">
        <f t="shared" si="176"/>
        <v>0.25</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37.5" x14ac:dyDescent="0.3">
      <c r="A296" s="205"/>
      <c r="B296" s="206"/>
      <c r="C296" s="198">
        <v>285</v>
      </c>
      <c r="D296" s="623" t="s">
        <v>3592</v>
      </c>
      <c r="E296" s="13" t="s">
        <v>3505</v>
      </c>
      <c r="F296" s="14"/>
      <c r="G296" s="123">
        <v>45166</v>
      </c>
      <c r="H296" s="124">
        <v>45182</v>
      </c>
      <c r="I296" s="130"/>
      <c r="J296" s="21"/>
      <c r="K296" s="134"/>
      <c r="L296" s="24"/>
      <c r="M296" s="372">
        <v>45182</v>
      </c>
      <c r="N296" s="147">
        <f t="shared" si="159"/>
        <v>13</v>
      </c>
      <c r="O296" s="23"/>
      <c r="P296" s="23"/>
      <c r="Q296" s="23"/>
      <c r="R296" s="23" t="s">
        <v>0</v>
      </c>
      <c r="S296" s="23"/>
      <c r="T296" s="24"/>
      <c r="U296" s="25"/>
      <c r="V296" s="28">
        <v>0.25</v>
      </c>
      <c r="W296" s="299"/>
      <c r="X296" s="296"/>
      <c r="Y296" s="149">
        <f t="shared" si="145"/>
        <v>0.25</v>
      </c>
      <c r="Z296" s="148">
        <f t="shared" si="160"/>
        <v>2.5</v>
      </c>
      <c r="AA296" s="306"/>
      <c r="AB296" s="377">
        <f t="shared" si="169"/>
        <v>-30</v>
      </c>
      <c r="AC296" s="348"/>
      <c r="AD296" s="210" t="str">
        <f t="shared" si="146"/>
        <v/>
      </c>
      <c r="AE296" s="345">
        <f t="shared" si="161"/>
        <v>-27.5</v>
      </c>
      <c r="AF296" s="318"/>
      <c r="AG296" s="317"/>
      <c r="AH296" s="315"/>
      <c r="AI296" s="150">
        <f t="shared" si="162"/>
        <v>0</v>
      </c>
      <c r="AJ296" s="151">
        <f t="shared" si="147"/>
        <v>2.5</v>
      </c>
      <c r="AK296" s="152">
        <f t="shared" si="163"/>
        <v>2.5</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f t="shared" si="148"/>
        <v>13</v>
      </c>
      <c r="AX296" s="154" t="str">
        <f t="shared" si="149"/>
        <v/>
      </c>
      <c r="AY296" s="178">
        <f t="shared" si="150"/>
        <v>13</v>
      </c>
      <c r="AZ296" s="169" t="str">
        <f t="shared" si="151"/>
        <v/>
      </c>
      <c r="BA296" s="159">
        <f t="shared" si="152"/>
        <v>0.25</v>
      </c>
      <c r="BB296" s="160" t="str">
        <f t="shared" si="153"/>
        <v/>
      </c>
      <c r="BC296" s="171">
        <f t="shared" si="176"/>
        <v>0.25</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37.5" x14ac:dyDescent="0.3">
      <c r="A297" s="205"/>
      <c r="B297" s="206"/>
      <c r="C297" s="197">
        <v>286</v>
      </c>
      <c r="D297" s="615" t="s">
        <v>3600</v>
      </c>
      <c r="E297" s="15" t="s">
        <v>3599</v>
      </c>
      <c r="F297" s="14"/>
      <c r="G297" s="123">
        <v>45167</v>
      </c>
      <c r="H297" s="124">
        <v>45167</v>
      </c>
      <c r="I297" s="130" t="s">
        <v>0</v>
      </c>
      <c r="J297" s="21"/>
      <c r="K297" s="134"/>
      <c r="L297" s="24"/>
      <c r="M297" s="372">
        <v>45167</v>
      </c>
      <c r="N297" s="147">
        <f t="shared" si="159"/>
        <v>1</v>
      </c>
      <c r="O297" s="23" t="s">
        <v>0</v>
      </c>
      <c r="P297" s="23"/>
      <c r="Q297" s="23"/>
      <c r="R297" s="23"/>
      <c r="S297" s="23"/>
      <c r="T297" s="24"/>
      <c r="U297" s="25"/>
      <c r="V297" s="28">
        <v>0.25</v>
      </c>
      <c r="W297" s="299"/>
      <c r="X297" s="296"/>
      <c r="Y297" s="149">
        <f t="shared" si="145"/>
        <v>0.25</v>
      </c>
      <c r="Z297" s="148">
        <f t="shared" si="160"/>
        <v>2.5</v>
      </c>
      <c r="AA297" s="306"/>
      <c r="AB297" s="377">
        <f t="shared" si="169"/>
        <v>-30</v>
      </c>
      <c r="AC297" s="348"/>
      <c r="AD297" s="210" t="str">
        <f t="shared" si="146"/>
        <v/>
      </c>
      <c r="AE297" s="345">
        <f t="shared" si="161"/>
        <v>-27.5</v>
      </c>
      <c r="AF297" s="318"/>
      <c r="AG297" s="317"/>
      <c r="AH297" s="315"/>
      <c r="AI297" s="150">
        <f t="shared" si="162"/>
        <v>0</v>
      </c>
      <c r="AJ297" s="151">
        <f t="shared" si="147"/>
        <v>2.5</v>
      </c>
      <c r="AK297" s="152">
        <f t="shared" si="163"/>
        <v>2.5</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f t="shared" si="148"/>
        <v>1</v>
      </c>
      <c r="AX297" s="154" t="str">
        <f t="shared" si="149"/>
        <v/>
      </c>
      <c r="AY297" s="178">
        <f t="shared" si="150"/>
        <v>1</v>
      </c>
      <c r="AZ297" s="169" t="str">
        <f t="shared" si="151"/>
        <v/>
      </c>
      <c r="BA297" s="159">
        <f t="shared" si="152"/>
        <v>0.25</v>
      </c>
      <c r="BB297" s="160" t="str">
        <f t="shared" si="153"/>
        <v/>
      </c>
      <c r="BC297" s="171">
        <f t="shared" si="176"/>
        <v>0.25</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75" x14ac:dyDescent="0.3">
      <c r="A298" s="205"/>
      <c r="B298" s="206"/>
      <c r="C298" s="198">
        <v>287</v>
      </c>
      <c r="D298" s="619" t="s">
        <v>3602</v>
      </c>
      <c r="E298" s="13" t="s">
        <v>3603</v>
      </c>
      <c r="F298" s="14"/>
      <c r="G298" s="123">
        <v>45168</v>
      </c>
      <c r="H298" s="126">
        <v>45168</v>
      </c>
      <c r="I298" s="132" t="s">
        <v>0</v>
      </c>
      <c r="J298" s="69"/>
      <c r="K298" s="136"/>
      <c r="L298" s="26"/>
      <c r="M298" s="372">
        <v>45168</v>
      </c>
      <c r="N298" s="147">
        <f t="shared" si="159"/>
        <v>1</v>
      </c>
      <c r="O298" s="23" t="s">
        <v>0</v>
      </c>
      <c r="P298" s="23"/>
      <c r="Q298" s="23"/>
      <c r="R298" s="23"/>
      <c r="S298" s="23"/>
      <c r="T298" s="24"/>
      <c r="U298" s="25"/>
      <c r="V298" s="28">
        <v>0.25</v>
      </c>
      <c r="W298" s="299">
        <v>0.25</v>
      </c>
      <c r="X298" s="296"/>
      <c r="Y298" s="149">
        <f t="shared" si="145"/>
        <v>0.5</v>
      </c>
      <c r="Z298" s="148">
        <f t="shared" si="160"/>
        <v>7.5</v>
      </c>
      <c r="AA298" s="306"/>
      <c r="AB298" s="377">
        <f t="shared" si="169"/>
        <v>-30</v>
      </c>
      <c r="AC298" s="348"/>
      <c r="AD298" s="210" t="str">
        <f t="shared" si="146"/>
        <v/>
      </c>
      <c r="AE298" s="345">
        <f t="shared" si="161"/>
        <v>-22.5</v>
      </c>
      <c r="AF298" s="318"/>
      <c r="AG298" s="317"/>
      <c r="AH298" s="315"/>
      <c r="AI298" s="150">
        <f t="shared" si="162"/>
        <v>0</v>
      </c>
      <c r="AJ298" s="151">
        <f t="shared" si="147"/>
        <v>7.5</v>
      </c>
      <c r="AK298" s="152">
        <f t="shared" si="163"/>
        <v>7.5</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f t="shared" si="148"/>
        <v>1</v>
      </c>
      <c r="AX298" s="154" t="str">
        <f t="shared" si="149"/>
        <v/>
      </c>
      <c r="AY298" s="178">
        <f t="shared" si="150"/>
        <v>1</v>
      </c>
      <c r="AZ298" s="169" t="str">
        <f t="shared" si="151"/>
        <v/>
      </c>
      <c r="BA298" s="159">
        <f t="shared" si="152"/>
        <v>0.25</v>
      </c>
      <c r="BB298" s="160" t="str">
        <f t="shared" si="153"/>
        <v/>
      </c>
      <c r="BC298" s="171">
        <f t="shared" si="176"/>
        <v>0.25</v>
      </c>
      <c r="BD298" s="160" t="str">
        <f t="shared" si="154"/>
        <v/>
      </c>
      <c r="BE298" s="186">
        <f t="shared" si="155"/>
        <v>0.25</v>
      </c>
      <c r="BF298" s="160" t="str">
        <f t="shared" si="156"/>
        <v/>
      </c>
      <c r="BG298" s="171">
        <f t="shared" si="157"/>
        <v>0.25</v>
      </c>
      <c r="BH298" s="161" t="str">
        <f t="shared" si="158"/>
        <v/>
      </c>
      <c r="BI298" s="609"/>
      <c r="BQ298" s="52" t="s">
        <v>2079</v>
      </c>
      <c r="BV298" s="52" t="s">
        <v>2080</v>
      </c>
      <c r="BW298" s="52"/>
      <c r="CC298" s="52" t="s">
        <v>2081</v>
      </c>
    </row>
    <row r="299" spans="1:81" ht="56.25" x14ac:dyDescent="0.3">
      <c r="A299" s="205"/>
      <c r="B299" s="206"/>
      <c r="C299" s="198">
        <v>288</v>
      </c>
      <c r="D299" s="618" t="s">
        <v>3604</v>
      </c>
      <c r="E299" s="13"/>
      <c r="F299" s="14"/>
      <c r="G299" s="123">
        <v>45169</v>
      </c>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37.5" x14ac:dyDescent="0.3">
      <c r="A300" s="205"/>
      <c r="B300" s="206"/>
      <c r="C300" s="197">
        <v>289</v>
      </c>
      <c r="D300" s="618" t="s">
        <v>3605</v>
      </c>
      <c r="E300" s="13"/>
      <c r="F300" s="14"/>
      <c r="G300" s="123">
        <v>45169</v>
      </c>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37.5" x14ac:dyDescent="0.3">
      <c r="A301" s="205"/>
      <c r="B301" s="206"/>
      <c r="C301" s="198">
        <v>290</v>
      </c>
      <c r="D301" s="615" t="s">
        <v>3606</v>
      </c>
      <c r="E301" s="15"/>
      <c r="F301" s="14"/>
      <c r="G301" s="123">
        <v>45169</v>
      </c>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37.5" x14ac:dyDescent="0.3">
      <c r="A302" s="205"/>
      <c r="B302" s="206"/>
      <c r="C302" s="197">
        <v>291</v>
      </c>
      <c r="D302" s="618" t="s">
        <v>3607</v>
      </c>
      <c r="E302" s="13"/>
      <c r="F302" s="14"/>
      <c r="G302" s="123">
        <v>45169</v>
      </c>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37.5" x14ac:dyDescent="0.3">
      <c r="A303" s="205"/>
      <c r="B303" s="206"/>
      <c r="C303" s="198">
        <v>292</v>
      </c>
      <c r="D303" s="618" t="s">
        <v>3608</v>
      </c>
      <c r="E303" s="13"/>
      <c r="F303" s="14"/>
      <c r="G303" s="123">
        <v>45169</v>
      </c>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37.5" x14ac:dyDescent="0.3">
      <c r="A304" s="205"/>
      <c r="B304" s="206"/>
      <c r="C304" s="198">
        <v>293</v>
      </c>
      <c r="D304" s="618" t="s">
        <v>3609</v>
      </c>
      <c r="E304" s="13"/>
      <c r="F304" s="14"/>
      <c r="G304" s="123">
        <v>45169</v>
      </c>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56.25" x14ac:dyDescent="0.3">
      <c r="A305" s="205"/>
      <c r="B305" s="206"/>
      <c r="C305" s="197">
        <v>294</v>
      </c>
      <c r="D305" s="615" t="s">
        <v>3610</v>
      </c>
      <c r="E305" s="15"/>
      <c r="F305" s="14"/>
      <c r="G305" s="123">
        <v>45169</v>
      </c>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37.5" x14ac:dyDescent="0.3">
      <c r="A306" s="205"/>
      <c r="B306" s="206"/>
      <c r="C306" s="198">
        <v>295</v>
      </c>
      <c r="D306" s="618" t="s">
        <v>3611</v>
      </c>
      <c r="E306" s="13"/>
      <c r="F306" s="14"/>
      <c r="G306" s="123">
        <v>45169</v>
      </c>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37.5" x14ac:dyDescent="0.3">
      <c r="A307" s="205"/>
      <c r="B307" s="206"/>
      <c r="C307" s="197">
        <v>296</v>
      </c>
      <c r="D307" s="618" t="s">
        <v>3612</v>
      </c>
      <c r="E307" s="18"/>
      <c r="F307" s="14"/>
      <c r="G307" s="123">
        <v>45169</v>
      </c>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56.25" x14ac:dyDescent="0.3">
      <c r="A308" s="205"/>
      <c r="B308" s="206"/>
      <c r="C308" s="198">
        <v>297</v>
      </c>
      <c r="D308" s="622" t="s">
        <v>3604</v>
      </c>
      <c r="E308" s="13"/>
      <c r="F308" s="14"/>
      <c r="G308" s="123">
        <v>45169</v>
      </c>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37.5" x14ac:dyDescent="0.3">
      <c r="A309" s="205"/>
      <c r="B309" s="206"/>
      <c r="C309" s="198">
        <v>298</v>
      </c>
      <c r="D309" s="622" t="s">
        <v>3605</v>
      </c>
      <c r="E309" s="13"/>
      <c r="F309" s="14"/>
      <c r="G309" s="123">
        <v>45169</v>
      </c>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37.5" x14ac:dyDescent="0.3">
      <c r="A310" s="205"/>
      <c r="B310" s="206"/>
      <c r="C310" s="197">
        <v>299</v>
      </c>
      <c r="D310" s="616" t="s">
        <v>3606</v>
      </c>
      <c r="E310" s="16"/>
      <c r="F310" s="14"/>
      <c r="G310" s="123">
        <v>45169</v>
      </c>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37.5" x14ac:dyDescent="0.3">
      <c r="A311" s="205"/>
      <c r="B311" s="206"/>
      <c r="C311" s="197">
        <v>300</v>
      </c>
      <c r="D311" s="622" t="s">
        <v>3607</v>
      </c>
      <c r="E311" s="20"/>
      <c r="F311" s="14"/>
      <c r="G311" s="123">
        <v>45169</v>
      </c>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37.5" x14ac:dyDescent="0.3">
      <c r="A312" s="203"/>
      <c r="B312" s="204"/>
      <c r="C312" s="197">
        <v>301</v>
      </c>
      <c r="D312" s="622" t="s">
        <v>3608</v>
      </c>
      <c r="E312" s="31"/>
      <c r="F312" s="30"/>
      <c r="G312" s="123">
        <v>45169</v>
      </c>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37.5" x14ac:dyDescent="0.3">
      <c r="A313" s="203"/>
      <c r="B313" s="204"/>
      <c r="C313" s="197">
        <v>302</v>
      </c>
      <c r="D313" s="622" t="s">
        <v>3609</v>
      </c>
      <c r="E313" s="29"/>
      <c r="F313" s="30"/>
      <c r="G313" s="123">
        <v>45169</v>
      </c>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56.25" x14ac:dyDescent="0.3">
      <c r="A314" s="203"/>
      <c r="B314" s="204"/>
      <c r="C314" s="197">
        <v>303</v>
      </c>
      <c r="D314" s="616" t="s">
        <v>3610</v>
      </c>
      <c r="E314" s="29"/>
      <c r="F314" s="30"/>
      <c r="G314" s="123">
        <v>45169</v>
      </c>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37.5" x14ac:dyDescent="0.3">
      <c r="A315" s="203"/>
      <c r="B315" s="204"/>
      <c r="C315" s="197">
        <v>304</v>
      </c>
      <c r="D315" s="622" t="s">
        <v>3611</v>
      </c>
      <c r="E315" s="29"/>
      <c r="F315" s="30"/>
      <c r="G315" s="123">
        <v>45169</v>
      </c>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37.5" x14ac:dyDescent="0.3">
      <c r="A316" s="205"/>
      <c r="B316" s="206"/>
      <c r="C316" s="198">
        <v>305</v>
      </c>
      <c r="D316" s="622" t="s">
        <v>3612</v>
      </c>
      <c r="E316" s="13"/>
      <c r="F316" s="14"/>
      <c r="G316" s="123">
        <v>45169</v>
      </c>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56.25" x14ac:dyDescent="0.3">
      <c r="A317" s="205"/>
      <c r="B317" s="206"/>
      <c r="C317" s="197">
        <v>306</v>
      </c>
      <c r="D317" s="623" t="s">
        <v>3604</v>
      </c>
      <c r="E317" s="13"/>
      <c r="F317" s="14"/>
      <c r="G317" s="123">
        <v>45169</v>
      </c>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37.5" x14ac:dyDescent="0.3">
      <c r="A318" s="205"/>
      <c r="B318" s="206"/>
      <c r="C318" s="198">
        <v>307</v>
      </c>
      <c r="D318" s="623" t="s">
        <v>3605</v>
      </c>
      <c r="E318" s="13"/>
      <c r="F318" s="14"/>
      <c r="G318" s="123">
        <v>45169</v>
      </c>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37.5" x14ac:dyDescent="0.3">
      <c r="A319" s="205"/>
      <c r="B319" s="206"/>
      <c r="C319" s="198">
        <v>308</v>
      </c>
      <c r="D319" s="617" t="s">
        <v>3606</v>
      </c>
      <c r="E319" s="15"/>
      <c r="F319" s="14"/>
      <c r="G319" s="123">
        <v>45169</v>
      </c>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37.5" x14ac:dyDescent="0.3">
      <c r="A320" s="205"/>
      <c r="B320" s="206"/>
      <c r="C320" s="197">
        <v>309</v>
      </c>
      <c r="D320" s="623" t="s">
        <v>3607</v>
      </c>
      <c r="E320" s="13"/>
      <c r="F320" s="14"/>
      <c r="G320" s="123">
        <v>45169</v>
      </c>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37.5" x14ac:dyDescent="0.3">
      <c r="A321" s="205"/>
      <c r="B321" s="206"/>
      <c r="C321" s="198">
        <v>310</v>
      </c>
      <c r="D321" s="623" t="s">
        <v>3608</v>
      </c>
      <c r="E321" s="13"/>
      <c r="F321" s="14"/>
      <c r="G321" s="123">
        <v>45169</v>
      </c>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37.5" x14ac:dyDescent="0.3">
      <c r="A322" s="205"/>
      <c r="B322" s="206"/>
      <c r="C322" s="197">
        <v>311</v>
      </c>
      <c r="D322" s="623" t="s">
        <v>3609</v>
      </c>
      <c r="E322" s="13"/>
      <c r="F322" s="14"/>
      <c r="G322" s="123">
        <v>45169</v>
      </c>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56.25" x14ac:dyDescent="0.3">
      <c r="A323" s="205"/>
      <c r="B323" s="206"/>
      <c r="C323" s="198">
        <v>312</v>
      </c>
      <c r="D323" s="617" t="s">
        <v>3610</v>
      </c>
      <c r="E323" s="15"/>
      <c r="F323" s="14"/>
      <c r="G323" s="123">
        <v>45169</v>
      </c>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37.5" x14ac:dyDescent="0.3">
      <c r="A324" s="205"/>
      <c r="B324" s="206"/>
      <c r="C324" s="198">
        <v>313</v>
      </c>
      <c r="D324" s="623" t="s">
        <v>3611</v>
      </c>
      <c r="E324" s="13"/>
      <c r="F324" s="14"/>
      <c r="G324" s="123">
        <v>45169</v>
      </c>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37.5" x14ac:dyDescent="0.3">
      <c r="A325" s="205"/>
      <c r="B325" s="206"/>
      <c r="C325" s="197">
        <v>314</v>
      </c>
      <c r="D325" s="623" t="s">
        <v>3612</v>
      </c>
      <c r="E325" s="13"/>
      <c r="F325" s="14"/>
      <c r="G325" s="123">
        <v>45169</v>
      </c>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93.75" x14ac:dyDescent="0.3">
      <c r="A326" s="205"/>
      <c r="B326" s="206"/>
      <c r="C326" s="198">
        <v>315</v>
      </c>
      <c r="D326" s="618" t="s">
        <v>3613</v>
      </c>
      <c r="E326" s="13" t="s">
        <v>3486</v>
      </c>
      <c r="F326" s="14"/>
      <c r="G326" s="123">
        <v>45169</v>
      </c>
      <c r="H326" s="124">
        <v>45182</v>
      </c>
      <c r="I326" s="130" t="s">
        <v>0</v>
      </c>
      <c r="J326" s="21"/>
      <c r="K326" s="134"/>
      <c r="L326" s="24"/>
      <c r="M326" s="372">
        <v>45182</v>
      </c>
      <c r="N326" s="147">
        <f t="shared" si="159"/>
        <v>10</v>
      </c>
      <c r="O326" s="23"/>
      <c r="P326" s="23"/>
      <c r="Q326" s="23"/>
      <c r="R326" s="23" t="s">
        <v>0</v>
      </c>
      <c r="S326" s="23"/>
      <c r="T326" s="24"/>
      <c r="U326" s="25"/>
      <c r="V326" s="28">
        <v>0.25</v>
      </c>
      <c r="W326" s="299"/>
      <c r="X326" s="296"/>
      <c r="Y326" s="149">
        <f t="shared" si="145"/>
        <v>0.25</v>
      </c>
      <c r="Z326" s="148">
        <f t="shared" si="160"/>
        <v>2.5</v>
      </c>
      <c r="AA326" s="306"/>
      <c r="AB326" s="377">
        <f t="shared" si="169"/>
        <v>-30</v>
      </c>
      <c r="AC326" s="348"/>
      <c r="AD326" s="210" t="str">
        <f t="shared" si="146"/>
        <v/>
      </c>
      <c r="AE326" s="345">
        <f t="shared" si="161"/>
        <v>-27.5</v>
      </c>
      <c r="AF326" s="318"/>
      <c r="AG326" s="317"/>
      <c r="AH326" s="315"/>
      <c r="AI326" s="150">
        <f t="shared" si="162"/>
        <v>0</v>
      </c>
      <c r="AJ326" s="151">
        <f t="shared" si="147"/>
        <v>2.5</v>
      </c>
      <c r="AK326" s="152">
        <f t="shared" si="163"/>
        <v>2.5</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f t="shared" si="148"/>
        <v>10</v>
      </c>
      <c r="AX326" s="154" t="str">
        <f t="shared" si="149"/>
        <v/>
      </c>
      <c r="AY326" s="178">
        <f t="shared" si="150"/>
        <v>10</v>
      </c>
      <c r="AZ326" s="169" t="str">
        <f t="shared" si="151"/>
        <v/>
      </c>
      <c r="BA326" s="159">
        <f t="shared" si="152"/>
        <v>0.25</v>
      </c>
      <c r="BB326" s="160" t="str">
        <f t="shared" si="153"/>
        <v/>
      </c>
      <c r="BC326" s="171">
        <f t="shared" si="176"/>
        <v>0.25</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93.75" x14ac:dyDescent="0.3">
      <c r="A327" s="205"/>
      <c r="B327" s="206"/>
      <c r="C327" s="197">
        <v>316</v>
      </c>
      <c r="D327" s="622" t="s">
        <v>3613</v>
      </c>
      <c r="E327" s="15" t="s">
        <v>3546</v>
      </c>
      <c r="F327" s="14"/>
      <c r="G327" s="123">
        <v>45169</v>
      </c>
      <c r="H327" s="124"/>
      <c r="I327" s="130"/>
      <c r="J327" s="21"/>
      <c r="K327" s="134"/>
      <c r="L327" s="24"/>
      <c r="M327" s="372">
        <v>45183</v>
      </c>
      <c r="N327" s="147">
        <f t="shared" si="159"/>
        <v>11</v>
      </c>
      <c r="O327" s="23"/>
      <c r="P327" s="23"/>
      <c r="Q327" s="23"/>
      <c r="R327" s="23" t="s">
        <v>0</v>
      </c>
      <c r="S327" s="23"/>
      <c r="T327" s="24"/>
      <c r="U327" s="25"/>
      <c r="V327" s="28">
        <v>0.25</v>
      </c>
      <c r="W327" s="299"/>
      <c r="X327" s="296"/>
      <c r="Y327" s="149">
        <f t="shared" si="145"/>
        <v>0.25</v>
      </c>
      <c r="Z327" s="148">
        <f t="shared" si="160"/>
        <v>2.5</v>
      </c>
      <c r="AA327" s="306"/>
      <c r="AB327" s="377">
        <f t="shared" si="169"/>
        <v>-30</v>
      </c>
      <c r="AC327" s="348"/>
      <c r="AD327" s="210" t="str">
        <f t="shared" si="146"/>
        <v/>
      </c>
      <c r="AE327" s="345">
        <f t="shared" si="161"/>
        <v>-27.5</v>
      </c>
      <c r="AF327" s="318"/>
      <c r="AG327" s="317"/>
      <c r="AH327" s="315"/>
      <c r="AI327" s="150">
        <f t="shared" si="162"/>
        <v>0</v>
      </c>
      <c r="AJ327" s="151">
        <f t="shared" si="147"/>
        <v>2.5</v>
      </c>
      <c r="AK327" s="152">
        <f t="shared" si="163"/>
        <v>2.5</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f t="shared" si="148"/>
        <v>11</v>
      </c>
      <c r="AX327" s="154" t="str">
        <f t="shared" si="149"/>
        <v/>
      </c>
      <c r="AY327" s="178">
        <f t="shared" si="150"/>
        <v>11</v>
      </c>
      <c r="AZ327" s="169" t="str">
        <f t="shared" si="151"/>
        <v/>
      </c>
      <c r="BA327" s="159">
        <f t="shared" si="152"/>
        <v>0.25</v>
      </c>
      <c r="BB327" s="160" t="str">
        <f t="shared" si="153"/>
        <v/>
      </c>
      <c r="BC327" s="171">
        <f t="shared" si="176"/>
        <v>0.25</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93.75" x14ac:dyDescent="0.3">
      <c r="A328" s="205"/>
      <c r="B328" s="206"/>
      <c r="C328" s="198">
        <v>317</v>
      </c>
      <c r="D328" s="623" t="s">
        <v>3613</v>
      </c>
      <c r="E328" s="13" t="s">
        <v>3505</v>
      </c>
      <c r="F328" s="14"/>
      <c r="G328" s="123">
        <v>45169</v>
      </c>
      <c r="H328" s="124">
        <v>45182</v>
      </c>
      <c r="I328" s="130" t="s">
        <v>0</v>
      </c>
      <c r="J328" s="21"/>
      <c r="K328" s="134"/>
      <c r="L328" s="24"/>
      <c r="M328" s="372">
        <v>45182</v>
      </c>
      <c r="N328" s="147">
        <f t="shared" si="159"/>
        <v>10</v>
      </c>
      <c r="O328" s="23"/>
      <c r="P328" s="23"/>
      <c r="Q328" s="23"/>
      <c r="R328" s="23" t="s">
        <v>0</v>
      </c>
      <c r="S328" s="23"/>
      <c r="T328" s="24"/>
      <c r="U328" s="25"/>
      <c r="V328" s="28">
        <v>0.25</v>
      </c>
      <c r="W328" s="299"/>
      <c r="X328" s="296"/>
      <c r="Y328" s="149">
        <f t="shared" si="145"/>
        <v>0.25</v>
      </c>
      <c r="Z328" s="148">
        <f t="shared" si="160"/>
        <v>2.5</v>
      </c>
      <c r="AA328" s="306"/>
      <c r="AB328" s="377">
        <f t="shared" si="169"/>
        <v>-30</v>
      </c>
      <c r="AC328" s="348"/>
      <c r="AD328" s="210" t="str">
        <f t="shared" si="146"/>
        <v/>
      </c>
      <c r="AE328" s="345">
        <f t="shared" si="161"/>
        <v>-27.5</v>
      </c>
      <c r="AF328" s="318"/>
      <c r="AG328" s="317"/>
      <c r="AH328" s="315"/>
      <c r="AI328" s="150">
        <f t="shared" si="162"/>
        <v>0</v>
      </c>
      <c r="AJ328" s="151">
        <f t="shared" si="147"/>
        <v>2.5</v>
      </c>
      <c r="AK328" s="152">
        <f t="shared" si="163"/>
        <v>2.5</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f t="shared" si="148"/>
        <v>10</v>
      </c>
      <c r="AX328" s="154" t="str">
        <f t="shared" si="149"/>
        <v/>
      </c>
      <c r="AY328" s="178">
        <f t="shared" si="150"/>
        <v>10</v>
      </c>
      <c r="AZ328" s="169" t="str">
        <f t="shared" si="151"/>
        <v/>
      </c>
      <c r="BA328" s="159">
        <f t="shared" si="152"/>
        <v>0.25</v>
      </c>
      <c r="BB328" s="160" t="str">
        <f t="shared" si="153"/>
        <v/>
      </c>
      <c r="BC328" s="171">
        <f t="shared" si="176"/>
        <v>0.25</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56.25" x14ac:dyDescent="0.3">
      <c r="A329" s="205"/>
      <c r="B329" s="206"/>
      <c r="C329" s="198">
        <v>318</v>
      </c>
      <c r="D329" s="618" t="s">
        <v>3614</v>
      </c>
      <c r="E329" s="13" t="s">
        <v>3486</v>
      </c>
      <c r="F329" s="14"/>
      <c r="G329" s="123">
        <v>45170</v>
      </c>
      <c r="H329" s="124">
        <v>45184</v>
      </c>
      <c r="I329" s="130" t="s">
        <v>0</v>
      </c>
      <c r="J329" s="21"/>
      <c r="K329" s="134"/>
      <c r="L329" s="24"/>
      <c r="M329" s="372">
        <v>45184</v>
      </c>
      <c r="N329" s="147">
        <f t="shared" si="159"/>
        <v>11</v>
      </c>
      <c r="O329" s="23"/>
      <c r="P329" s="23"/>
      <c r="Q329" s="23"/>
      <c r="R329" s="23" t="s">
        <v>0</v>
      </c>
      <c r="S329" s="23"/>
      <c r="T329" s="24"/>
      <c r="U329" s="25"/>
      <c r="V329" s="28">
        <v>0.25</v>
      </c>
      <c r="W329" s="299"/>
      <c r="X329" s="296"/>
      <c r="Y329" s="149">
        <f t="shared" si="145"/>
        <v>0.25</v>
      </c>
      <c r="Z329" s="148">
        <f t="shared" si="160"/>
        <v>2.5</v>
      </c>
      <c r="AA329" s="306"/>
      <c r="AB329" s="377">
        <f t="shared" si="169"/>
        <v>-30</v>
      </c>
      <c r="AC329" s="348"/>
      <c r="AD329" s="210" t="str">
        <f t="shared" si="146"/>
        <v/>
      </c>
      <c r="AE329" s="345">
        <f t="shared" si="161"/>
        <v>-27.5</v>
      </c>
      <c r="AF329" s="318"/>
      <c r="AG329" s="317"/>
      <c r="AH329" s="315"/>
      <c r="AI329" s="150">
        <f t="shared" si="162"/>
        <v>0</v>
      </c>
      <c r="AJ329" s="151">
        <f t="shared" si="147"/>
        <v>2.5</v>
      </c>
      <c r="AK329" s="152">
        <f t="shared" si="163"/>
        <v>2.5</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f t="shared" si="148"/>
        <v>11</v>
      </c>
      <c r="AX329" s="154" t="str">
        <f t="shared" si="149"/>
        <v/>
      </c>
      <c r="AY329" s="178">
        <f t="shared" si="150"/>
        <v>11</v>
      </c>
      <c r="AZ329" s="169" t="str">
        <f t="shared" si="151"/>
        <v/>
      </c>
      <c r="BA329" s="159">
        <f t="shared" si="152"/>
        <v>0.25</v>
      </c>
      <c r="BB329" s="160" t="str">
        <f t="shared" si="153"/>
        <v/>
      </c>
      <c r="BC329" s="171">
        <f t="shared" si="176"/>
        <v>0.25</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75" x14ac:dyDescent="0.3">
      <c r="A330" s="205"/>
      <c r="B330" s="206"/>
      <c r="C330" s="197">
        <v>319</v>
      </c>
      <c r="D330" s="618" t="s">
        <v>3615</v>
      </c>
      <c r="E330" s="13" t="s">
        <v>3486</v>
      </c>
      <c r="F330" s="14"/>
      <c r="G330" s="123">
        <v>45170</v>
      </c>
      <c r="H330" s="124">
        <v>45184</v>
      </c>
      <c r="I330" s="130" t="s">
        <v>0</v>
      </c>
      <c r="J330" s="21"/>
      <c r="K330" s="134"/>
      <c r="L330" s="24"/>
      <c r="M330" s="372">
        <v>45184</v>
      </c>
      <c r="N330" s="147">
        <f t="shared" si="159"/>
        <v>11</v>
      </c>
      <c r="O330" s="23"/>
      <c r="P330" s="23"/>
      <c r="Q330" s="23"/>
      <c r="R330" s="23" t="s">
        <v>0</v>
      </c>
      <c r="S330" s="23"/>
      <c r="T330" s="24"/>
      <c r="U330" s="25"/>
      <c r="V330" s="28">
        <v>0.25</v>
      </c>
      <c r="W330" s="299"/>
      <c r="X330" s="296"/>
      <c r="Y330" s="149">
        <f t="shared" si="145"/>
        <v>0.25</v>
      </c>
      <c r="Z330" s="148">
        <f t="shared" si="160"/>
        <v>2.5</v>
      </c>
      <c r="AA330" s="306"/>
      <c r="AB330" s="377">
        <f t="shared" si="169"/>
        <v>-30</v>
      </c>
      <c r="AC330" s="348"/>
      <c r="AD330" s="210" t="str">
        <f t="shared" si="146"/>
        <v/>
      </c>
      <c r="AE330" s="345">
        <f t="shared" si="161"/>
        <v>-27.5</v>
      </c>
      <c r="AF330" s="318"/>
      <c r="AG330" s="317"/>
      <c r="AH330" s="315"/>
      <c r="AI330" s="150">
        <f t="shared" si="162"/>
        <v>0</v>
      </c>
      <c r="AJ330" s="151">
        <f t="shared" si="147"/>
        <v>2.5</v>
      </c>
      <c r="AK330" s="152">
        <f t="shared" si="163"/>
        <v>2.5</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f t="shared" si="148"/>
        <v>11</v>
      </c>
      <c r="AX330" s="154" t="str">
        <f t="shared" si="149"/>
        <v/>
      </c>
      <c r="AY330" s="178">
        <f t="shared" si="150"/>
        <v>11</v>
      </c>
      <c r="AZ330" s="169" t="str">
        <f t="shared" si="151"/>
        <v/>
      </c>
      <c r="BA330" s="159">
        <f t="shared" si="152"/>
        <v>0.25</v>
      </c>
      <c r="BB330" s="160" t="str">
        <f t="shared" si="153"/>
        <v/>
      </c>
      <c r="BC330" s="171">
        <f t="shared" si="176"/>
        <v>0.25</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75" x14ac:dyDescent="0.3">
      <c r="A331" s="205"/>
      <c r="B331" s="206"/>
      <c r="C331" s="198">
        <v>320</v>
      </c>
      <c r="D331" s="615" t="s">
        <v>3616</v>
      </c>
      <c r="E331" s="15" t="s">
        <v>3486</v>
      </c>
      <c r="F331" s="14"/>
      <c r="G331" s="123">
        <v>45170</v>
      </c>
      <c r="H331" s="124">
        <v>45184</v>
      </c>
      <c r="I331" s="130" t="s">
        <v>0</v>
      </c>
      <c r="J331" s="21"/>
      <c r="K331" s="134"/>
      <c r="L331" s="24"/>
      <c r="M331" s="372">
        <v>45184</v>
      </c>
      <c r="N331" s="147">
        <f t="shared" si="159"/>
        <v>11</v>
      </c>
      <c r="O331" s="23" t="s">
        <v>0</v>
      </c>
      <c r="P331" s="23"/>
      <c r="Q331" s="23"/>
      <c r="R331" s="23"/>
      <c r="S331" s="23"/>
      <c r="T331" s="24"/>
      <c r="U331" s="25"/>
      <c r="V331" s="28">
        <v>0.25</v>
      </c>
      <c r="W331" s="299">
        <v>0.25</v>
      </c>
      <c r="X331" s="296"/>
      <c r="Y331" s="149">
        <f t="shared" si="145"/>
        <v>0.5</v>
      </c>
      <c r="Z331" s="148">
        <f t="shared" si="160"/>
        <v>7.5</v>
      </c>
      <c r="AA331" s="306"/>
      <c r="AB331" s="377">
        <f t="shared" si="169"/>
        <v>-30</v>
      </c>
      <c r="AC331" s="348"/>
      <c r="AD331" s="210" t="str">
        <f t="shared" si="146"/>
        <v/>
      </c>
      <c r="AE331" s="345">
        <f t="shared" si="161"/>
        <v>-22.5</v>
      </c>
      <c r="AF331" s="318"/>
      <c r="AG331" s="317"/>
      <c r="AH331" s="315"/>
      <c r="AI331" s="150">
        <f t="shared" si="162"/>
        <v>0</v>
      </c>
      <c r="AJ331" s="151">
        <f t="shared" si="147"/>
        <v>7.5</v>
      </c>
      <c r="AK331" s="152">
        <f t="shared" si="163"/>
        <v>7.5</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f t="shared" si="148"/>
        <v>11</v>
      </c>
      <c r="AX331" s="154" t="str">
        <f t="shared" si="149"/>
        <v/>
      </c>
      <c r="AY331" s="178">
        <f t="shared" si="150"/>
        <v>11</v>
      </c>
      <c r="AZ331" s="169" t="str">
        <f t="shared" si="151"/>
        <v/>
      </c>
      <c r="BA331" s="159">
        <f t="shared" si="152"/>
        <v>0.25</v>
      </c>
      <c r="BB331" s="160" t="str">
        <f t="shared" si="153"/>
        <v/>
      </c>
      <c r="BC331" s="171">
        <f t="shared" si="176"/>
        <v>0.25</v>
      </c>
      <c r="BD331" s="160" t="str">
        <f t="shared" si="154"/>
        <v/>
      </c>
      <c r="BE331" s="186">
        <f t="shared" si="155"/>
        <v>0.25</v>
      </c>
      <c r="BF331" s="160" t="str">
        <f t="shared" si="156"/>
        <v/>
      </c>
      <c r="BG331" s="171">
        <f t="shared" si="157"/>
        <v>0.25</v>
      </c>
      <c r="BH331" s="161" t="str">
        <f t="shared" si="158"/>
        <v/>
      </c>
      <c r="BI331" s="609"/>
      <c r="BQ331" s="52" t="s">
        <v>2175</v>
      </c>
      <c r="BV331" s="52" t="s">
        <v>2176</v>
      </c>
      <c r="BW331" s="52"/>
      <c r="CC331" s="52" t="s">
        <v>2177</v>
      </c>
    </row>
    <row r="332" spans="1:81" ht="18.75" x14ac:dyDescent="0.3">
      <c r="A332" s="205"/>
      <c r="B332" s="206"/>
      <c r="C332" s="197">
        <v>321</v>
      </c>
      <c r="D332" s="618" t="s">
        <v>3617</v>
      </c>
      <c r="E332" s="13" t="s">
        <v>3486</v>
      </c>
      <c r="F332" s="14"/>
      <c r="G332" s="123">
        <v>45170</v>
      </c>
      <c r="H332" s="124">
        <v>45184</v>
      </c>
      <c r="I332" s="130" t="s">
        <v>0</v>
      </c>
      <c r="J332" s="21"/>
      <c r="K332" s="134"/>
      <c r="L332" s="24"/>
      <c r="M332" s="372">
        <v>45184</v>
      </c>
      <c r="N332" s="147">
        <f t="shared" si="159"/>
        <v>11</v>
      </c>
      <c r="O332" s="23" t="s">
        <v>0</v>
      </c>
      <c r="P332" s="23"/>
      <c r="Q332" s="23"/>
      <c r="R332" s="23"/>
      <c r="S332" s="23"/>
      <c r="T332" s="24"/>
      <c r="U332" s="25"/>
      <c r="V332" s="28">
        <v>0.25</v>
      </c>
      <c r="W332" s="299">
        <v>0.25</v>
      </c>
      <c r="X332" s="296"/>
      <c r="Y332" s="149">
        <f t="shared" ref="Y332:Y395" si="177">V332+W332+X332</f>
        <v>0.5</v>
      </c>
      <c r="Z332" s="148">
        <f t="shared" si="160"/>
        <v>7.5</v>
      </c>
      <c r="AA332" s="306"/>
      <c r="AB332" s="377">
        <f t="shared" si="169"/>
        <v>-30</v>
      </c>
      <c r="AC332" s="348"/>
      <c r="AD332" s="210" t="str">
        <f t="shared" ref="AD332:AD395" si="178">IF(F332="x",(0-((V332*10)+(W332*20))),"")</f>
        <v/>
      </c>
      <c r="AE332" s="345">
        <f t="shared" si="161"/>
        <v>-22.5</v>
      </c>
      <c r="AF332" s="318"/>
      <c r="AG332" s="317"/>
      <c r="AH332" s="315"/>
      <c r="AI332" s="150">
        <f t="shared" si="162"/>
        <v>0</v>
      </c>
      <c r="AJ332" s="151">
        <f t="shared" ref="AJ332:AJ395" si="179">(X332*20)+Z332+AA332+AF332</f>
        <v>7.5</v>
      </c>
      <c r="AK332" s="152">
        <f t="shared" si="163"/>
        <v>7.5</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f t="shared" ref="AW332:AW395" si="180">IF(N332&gt;0,N332,"")</f>
        <v>11</v>
      </c>
      <c r="AX332" s="154" t="str">
        <f t="shared" ref="AX332:AX395" si="181">IF(AND(K332="x",AW332&gt;0),AW332,"")</f>
        <v/>
      </c>
      <c r="AY332" s="178">
        <f t="shared" ref="AY332:AY395" si="182">IF(OR(K332="x",F332="x",AW332&lt;=0),"",AW332)</f>
        <v>11</v>
      </c>
      <c r="AZ332" s="169" t="str">
        <f t="shared" ref="AZ332:AZ395" si="183">IF(AND(F332="x",AW332&gt;0),AW332,"")</f>
        <v/>
      </c>
      <c r="BA332" s="159">
        <f t="shared" ref="BA332:BA395" si="184">IF(V332&gt;0,V332,"")</f>
        <v>0.25</v>
      </c>
      <c r="BB332" s="160" t="str">
        <f t="shared" ref="BB332:BB395" si="185">IF(AND(K332="x",BA332&gt;0),BA332,"")</f>
        <v/>
      </c>
      <c r="BC332" s="171">
        <f t="shared" si="176"/>
        <v>0.25</v>
      </c>
      <c r="BD332" s="160" t="str">
        <f t="shared" ref="BD332:BD395" si="186">IF(AND(F332="x",BA332&gt;0),BA332,"")</f>
        <v/>
      </c>
      <c r="BE332" s="186">
        <f t="shared" ref="BE332:BE395" si="187">IF(W332&gt;0,W332,"")</f>
        <v>0.25</v>
      </c>
      <c r="BF332" s="160" t="str">
        <f t="shared" ref="BF332:BF395" si="188">IF(AND(K332="x",BE332&gt;0),BE332,"")</f>
        <v/>
      </c>
      <c r="BG332" s="171">
        <f t="shared" ref="BG332:BG395" si="189">IF(OR(K332="x",F332="x",BE332&lt;=0),"",BE332)</f>
        <v>0.25</v>
      </c>
      <c r="BH332" s="161" t="str">
        <f t="shared" ref="BH332:BH395" si="190">IF(AND(F332="x",BE332&gt;0),BE332,"")</f>
        <v/>
      </c>
      <c r="BI332" s="609"/>
      <c r="BQ332" s="52" t="s">
        <v>2178</v>
      </c>
      <c r="BV332" s="52" t="s">
        <v>2179</v>
      </c>
      <c r="BW332" s="52"/>
      <c r="CC332" s="52" t="s">
        <v>2180</v>
      </c>
    </row>
    <row r="333" spans="1:81" ht="18.75" x14ac:dyDescent="0.3">
      <c r="A333" s="205"/>
      <c r="B333" s="206"/>
      <c r="C333" s="198">
        <v>322</v>
      </c>
      <c r="D333" s="618" t="s">
        <v>3618</v>
      </c>
      <c r="E333" s="13" t="s">
        <v>3486</v>
      </c>
      <c r="F333" s="14"/>
      <c r="G333" s="123">
        <v>45170</v>
      </c>
      <c r="H333" s="124">
        <v>45184</v>
      </c>
      <c r="I333" s="130" t="s">
        <v>0</v>
      </c>
      <c r="J333" s="21"/>
      <c r="K333" s="134"/>
      <c r="L333" s="24"/>
      <c r="M333" s="372">
        <v>45184</v>
      </c>
      <c r="N333" s="147">
        <f t="shared" ref="N333:N396" si="191">IF((NETWORKDAYS(G333,M333)&gt;0),(NETWORKDAYS(G333,M333)),"")</f>
        <v>11</v>
      </c>
      <c r="O333" s="23"/>
      <c r="P333" s="23"/>
      <c r="Q333" s="23"/>
      <c r="R333" s="23" t="s">
        <v>0</v>
      </c>
      <c r="S333" s="23"/>
      <c r="T333" s="24"/>
      <c r="U333" s="25"/>
      <c r="V333" s="28">
        <v>0.25</v>
      </c>
      <c r="W333" s="299"/>
      <c r="X333" s="296"/>
      <c r="Y333" s="149">
        <f t="shared" si="177"/>
        <v>0.25</v>
      </c>
      <c r="Z333" s="148">
        <f t="shared" ref="Z333:Z396" si="192">IF((F333="x"),0,((V333*10)+(W333*20)))</f>
        <v>2.5</v>
      </c>
      <c r="AA333" s="306"/>
      <c r="AB333" s="377">
        <f t="shared" si="169"/>
        <v>-30</v>
      </c>
      <c r="AC333" s="348"/>
      <c r="AD333" s="210" t="str">
        <f t="shared" si="178"/>
        <v/>
      </c>
      <c r="AE333" s="345">
        <f t="shared" ref="AE333:AE396" si="193">IF(AND(Z333&gt;0,F333="x"),0,IF(AND(Z333&gt;0,AC333="x"),Z333-60,IF(AND(Z333&gt;0,AB333=-30),Z333+AB333,0)))</f>
        <v>-27.5</v>
      </c>
      <c r="AF333" s="318"/>
      <c r="AG333" s="317"/>
      <c r="AH333" s="315"/>
      <c r="AI333" s="150">
        <f t="shared" ref="AI333:AI396" si="194">IF(AE333&lt;=0,AG333,AE333+AG333)</f>
        <v>0</v>
      </c>
      <c r="AJ333" s="151">
        <f t="shared" si="179"/>
        <v>2.5</v>
      </c>
      <c r="AK333" s="152">
        <f t="shared" ref="AK333:AK396" si="195">AJ333-AH333</f>
        <v>2.5</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f t="shared" si="180"/>
        <v>11</v>
      </c>
      <c r="AX333" s="154" t="str">
        <f t="shared" si="181"/>
        <v/>
      </c>
      <c r="AY333" s="178">
        <f t="shared" si="182"/>
        <v>11</v>
      </c>
      <c r="AZ333" s="169" t="str">
        <f t="shared" si="183"/>
        <v/>
      </c>
      <c r="BA333" s="159">
        <f t="shared" si="184"/>
        <v>0.25</v>
      </c>
      <c r="BB333" s="160" t="str">
        <f t="shared" si="185"/>
        <v/>
      </c>
      <c r="BC333" s="171">
        <f t="shared" si="176"/>
        <v>0.25</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75" x14ac:dyDescent="0.3">
      <c r="A334" s="205"/>
      <c r="B334" s="206"/>
      <c r="C334" s="198">
        <v>323</v>
      </c>
      <c r="D334" s="618" t="s">
        <v>3619</v>
      </c>
      <c r="E334" s="13" t="s">
        <v>3486</v>
      </c>
      <c r="F334" s="14"/>
      <c r="G334" s="123">
        <v>45170</v>
      </c>
      <c r="H334" s="124">
        <v>45184</v>
      </c>
      <c r="I334" s="130" t="s">
        <v>0</v>
      </c>
      <c r="J334" s="21"/>
      <c r="K334" s="134"/>
      <c r="L334" s="24"/>
      <c r="M334" s="372">
        <v>45184</v>
      </c>
      <c r="N334" s="147">
        <f t="shared" si="191"/>
        <v>11</v>
      </c>
      <c r="O334" s="23"/>
      <c r="P334" s="23"/>
      <c r="Q334" s="23"/>
      <c r="R334" s="23" t="s">
        <v>0</v>
      </c>
      <c r="S334" s="23"/>
      <c r="T334" s="24"/>
      <c r="U334" s="25"/>
      <c r="V334" s="28">
        <v>0.25</v>
      </c>
      <c r="W334" s="299"/>
      <c r="X334" s="296"/>
      <c r="Y334" s="149">
        <f t="shared" si="177"/>
        <v>0.25</v>
      </c>
      <c r="Z334" s="148">
        <f t="shared" si="192"/>
        <v>2.5</v>
      </c>
      <c r="AA334" s="306"/>
      <c r="AB334" s="377">
        <f t="shared" ref="AB334:AB397" si="201">IF(AND(Z334&gt;=0,F334="x"),0,IF(AND(Z334&gt;0,AC334="x"),0,IF(Z334&gt;0,0-30,0)))</f>
        <v>-30</v>
      </c>
      <c r="AC334" s="348"/>
      <c r="AD334" s="210" t="str">
        <f t="shared" si="178"/>
        <v/>
      </c>
      <c r="AE334" s="345">
        <f t="shared" si="193"/>
        <v>-27.5</v>
      </c>
      <c r="AF334" s="318"/>
      <c r="AG334" s="317"/>
      <c r="AH334" s="315"/>
      <c r="AI334" s="150">
        <f t="shared" si="194"/>
        <v>0</v>
      </c>
      <c r="AJ334" s="151">
        <f t="shared" si="179"/>
        <v>2.5</v>
      </c>
      <c r="AK334" s="152">
        <f t="shared" si="195"/>
        <v>2.5</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f t="shared" si="180"/>
        <v>11</v>
      </c>
      <c r="AX334" s="154" t="str">
        <f t="shared" si="181"/>
        <v/>
      </c>
      <c r="AY334" s="178">
        <f t="shared" si="182"/>
        <v>11</v>
      </c>
      <c r="AZ334" s="169" t="str">
        <f t="shared" si="183"/>
        <v/>
      </c>
      <c r="BA334" s="159">
        <f t="shared" si="184"/>
        <v>0.25</v>
      </c>
      <c r="BB334" s="160" t="str">
        <f t="shared" si="185"/>
        <v/>
      </c>
      <c r="BC334" s="171">
        <f t="shared" si="176"/>
        <v>0.25</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56.25" x14ac:dyDescent="0.3">
      <c r="A335" s="205"/>
      <c r="B335" s="206"/>
      <c r="C335" s="197">
        <v>324</v>
      </c>
      <c r="D335" s="622" t="s">
        <v>3614</v>
      </c>
      <c r="E335" s="15" t="s">
        <v>3528</v>
      </c>
      <c r="F335" s="14"/>
      <c r="G335" s="123">
        <v>45170</v>
      </c>
      <c r="H335" s="124">
        <v>45184</v>
      </c>
      <c r="I335" s="130" t="s">
        <v>0</v>
      </c>
      <c r="J335" s="21"/>
      <c r="K335" s="134"/>
      <c r="L335" s="24"/>
      <c r="M335" s="372">
        <v>45184</v>
      </c>
      <c r="N335" s="147">
        <f t="shared" si="191"/>
        <v>11</v>
      </c>
      <c r="O335" s="23"/>
      <c r="P335" s="23"/>
      <c r="Q335" s="23"/>
      <c r="R335" s="23" t="s">
        <v>0</v>
      </c>
      <c r="S335" s="23"/>
      <c r="T335" s="24"/>
      <c r="U335" s="25"/>
      <c r="V335" s="28">
        <v>0.25</v>
      </c>
      <c r="W335" s="299"/>
      <c r="X335" s="296"/>
      <c r="Y335" s="149">
        <f t="shared" si="177"/>
        <v>0.25</v>
      </c>
      <c r="Z335" s="148">
        <f t="shared" si="192"/>
        <v>2.5</v>
      </c>
      <c r="AA335" s="306"/>
      <c r="AB335" s="377">
        <f t="shared" si="201"/>
        <v>-30</v>
      </c>
      <c r="AC335" s="348"/>
      <c r="AD335" s="210" t="str">
        <f t="shared" si="178"/>
        <v/>
      </c>
      <c r="AE335" s="345">
        <f t="shared" si="193"/>
        <v>-27.5</v>
      </c>
      <c r="AF335" s="318"/>
      <c r="AG335" s="317"/>
      <c r="AH335" s="315"/>
      <c r="AI335" s="150">
        <f t="shared" si="194"/>
        <v>0</v>
      </c>
      <c r="AJ335" s="151">
        <f t="shared" si="179"/>
        <v>2.5</v>
      </c>
      <c r="AK335" s="152">
        <f t="shared" si="195"/>
        <v>2.5</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f t="shared" si="180"/>
        <v>11</v>
      </c>
      <c r="AX335" s="154" t="str">
        <f t="shared" si="181"/>
        <v/>
      </c>
      <c r="AY335" s="178">
        <f t="shared" si="182"/>
        <v>11</v>
      </c>
      <c r="AZ335" s="169" t="str">
        <f t="shared" si="183"/>
        <v/>
      </c>
      <c r="BA335" s="159">
        <f t="shared" si="184"/>
        <v>0.25</v>
      </c>
      <c r="BB335" s="160" t="str">
        <f t="shared" si="185"/>
        <v/>
      </c>
      <c r="BC335" s="171">
        <f t="shared" si="176"/>
        <v>0.25</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75" x14ac:dyDescent="0.3">
      <c r="A336" s="205"/>
      <c r="B336" s="206"/>
      <c r="C336" s="198">
        <v>325</v>
      </c>
      <c r="D336" s="622" t="s">
        <v>3615</v>
      </c>
      <c r="E336" s="13" t="s">
        <v>3528</v>
      </c>
      <c r="F336" s="14"/>
      <c r="G336" s="123">
        <v>45170</v>
      </c>
      <c r="H336" s="124">
        <v>45184</v>
      </c>
      <c r="I336" s="130" t="s">
        <v>0</v>
      </c>
      <c r="J336" s="21"/>
      <c r="K336" s="134"/>
      <c r="L336" s="24"/>
      <c r="M336" s="372">
        <v>45184</v>
      </c>
      <c r="N336" s="147">
        <f t="shared" si="191"/>
        <v>11</v>
      </c>
      <c r="O336" s="23"/>
      <c r="P336" s="23"/>
      <c r="Q336" s="23"/>
      <c r="R336" s="23" t="s">
        <v>0</v>
      </c>
      <c r="S336" s="23"/>
      <c r="T336" s="24"/>
      <c r="U336" s="25"/>
      <c r="V336" s="28">
        <v>0.25</v>
      </c>
      <c r="W336" s="299"/>
      <c r="X336" s="296"/>
      <c r="Y336" s="149">
        <f t="shared" si="177"/>
        <v>0.25</v>
      </c>
      <c r="Z336" s="148">
        <f t="shared" si="192"/>
        <v>2.5</v>
      </c>
      <c r="AA336" s="306"/>
      <c r="AB336" s="377">
        <f t="shared" si="201"/>
        <v>-30</v>
      </c>
      <c r="AC336" s="348"/>
      <c r="AD336" s="210" t="str">
        <f t="shared" si="178"/>
        <v/>
      </c>
      <c r="AE336" s="345">
        <f t="shared" si="193"/>
        <v>-27.5</v>
      </c>
      <c r="AF336" s="318"/>
      <c r="AG336" s="317"/>
      <c r="AH336" s="315"/>
      <c r="AI336" s="150">
        <f t="shared" si="194"/>
        <v>0</v>
      </c>
      <c r="AJ336" s="151">
        <f t="shared" si="179"/>
        <v>2.5</v>
      </c>
      <c r="AK336" s="152">
        <f t="shared" si="195"/>
        <v>2.5</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f t="shared" si="180"/>
        <v>11</v>
      </c>
      <c r="AX336" s="154" t="str">
        <f t="shared" si="181"/>
        <v/>
      </c>
      <c r="AY336" s="178">
        <f t="shared" si="182"/>
        <v>11</v>
      </c>
      <c r="AZ336" s="169" t="str">
        <f t="shared" si="183"/>
        <v/>
      </c>
      <c r="BA336" s="159">
        <f t="shared" si="184"/>
        <v>0.25</v>
      </c>
      <c r="BB336" s="160" t="str">
        <f t="shared" si="185"/>
        <v/>
      </c>
      <c r="BC336" s="171">
        <f t="shared" si="176"/>
        <v>0.25</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75" x14ac:dyDescent="0.3">
      <c r="A337" s="205"/>
      <c r="B337" s="206"/>
      <c r="C337" s="197">
        <v>326</v>
      </c>
      <c r="D337" s="616" t="s">
        <v>3616</v>
      </c>
      <c r="E337" s="13" t="s">
        <v>3528</v>
      </c>
      <c r="F337" s="14"/>
      <c r="G337" s="123">
        <v>45170</v>
      </c>
      <c r="H337" s="124">
        <v>45184</v>
      </c>
      <c r="I337" s="130" t="s">
        <v>0</v>
      </c>
      <c r="J337" s="21"/>
      <c r="K337" s="134"/>
      <c r="L337" s="24"/>
      <c r="M337" s="372">
        <v>45184</v>
      </c>
      <c r="N337" s="147">
        <f t="shared" si="191"/>
        <v>11</v>
      </c>
      <c r="O337" s="23"/>
      <c r="P337" s="23"/>
      <c r="Q337" s="23"/>
      <c r="R337" s="23" t="s">
        <v>0</v>
      </c>
      <c r="S337" s="23"/>
      <c r="T337" s="24"/>
      <c r="U337" s="25"/>
      <c r="V337" s="28">
        <v>0.25</v>
      </c>
      <c r="W337" s="299"/>
      <c r="X337" s="296"/>
      <c r="Y337" s="149">
        <f t="shared" si="177"/>
        <v>0.25</v>
      </c>
      <c r="Z337" s="148">
        <f t="shared" si="192"/>
        <v>2.5</v>
      </c>
      <c r="AA337" s="306"/>
      <c r="AB337" s="377">
        <f t="shared" si="201"/>
        <v>-30</v>
      </c>
      <c r="AC337" s="348"/>
      <c r="AD337" s="210" t="str">
        <f t="shared" si="178"/>
        <v/>
      </c>
      <c r="AE337" s="345">
        <f t="shared" si="193"/>
        <v>-27.5</v>
      </c>
      <c r="AF337" s="318"/>
      <c r="AG337" s="317"/>
      <c r="AH337" s="315"/>
      <c r="AI337" s="150">
        <f t="shared" si="194"/>
        <v>0</v>
      </c>
      <c r="AJ337" s="151">
        <f t="shared" si="179"/>
        <v>2.5</v>
      </c>
      <c r="AK337" s="152">
        <f t="shared" si="195"/>
        <v>2.5</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f t="shared" si="180"/>
        <v>11</v>
      </c>
      <c r="AX337" s="154" t="str">
        <f t="shared" si="181"/>
        <v/>
      </c>
      <c r="AY337" s="178">
        <f t="shared" si="182"/>
        <v>11</v>
      </c>
      <c r="AZ337" s="169" t="str">
        <f t="shared" si="183"/>
        <v/>
      </c>
      <c r="BA337" s="159">
        <f t="shared" si="184"/>
        <v>0.25</v>
      </c>
      <c r="BB337" s="160" t="str">
        <f t="shared" si="185"/>
        <v/>
      </c>
      <c r="BC337" s="171">
        <f t="shared" si="176"/>
        <v>0.25</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75" x14ac:dyDescent="0.3">
      <c r="A338" s="205"/>
      <c r="B338" s="206"/>
      <c r="C338" s="198">
        <v>327</v>
      </c>
      <c r="D338" s="622" t="s">
        <v>3617</v>
      </c>
      <c r="E338" s="13" t="s">
        <v>3528</v>
      </c>
      <c r="F338" s="14"/>
      <c r="G338" s="123">
        <v>45170</v>
      </c>
      <c r="H338" s="124">
        <v>45184</v>
      </c>
      <c r="I338" s="130" t="s">
        <v>0</v>
      </c>
      <c r="J338" s="21"/>
      <c r="K338" s="134"/>
      <c r="L338" s="24"/>
      <c r="M338" s="372">
        <v>45184</v>
      </c>
      <c r="N338" s="147">
        <f t="shared" si="191"/>
        <v>11</v>
      </c>
      <c r="O338" s="23"/>
      <c r="P338" s="23"/>
      <c r="Q338" s="23"/>
      <c r="R338" s="23" t="s">
        <v>0</v>
      </c>
      <c r="S338" s="23"/>
      <c r="T338" s="24"/>
      <c r="U338" s="25"/>
      <c r="V338" s="28">
        <v>0.25</v>
      </c>
      <c r="W338" s="299"/>
      <c r="X338" s="296"/>
      <c r="Y338" s="149">
        <f t="shared" si="177"/>
        <v>0.25</v>
      </c>
      <c r="Z338" s="148">
        <f t="shared" si="192"/>
        <v>2.5</v>
      </c>
      <c r="AA338" s="306"/>
      <c r="AB338" s="377">
        <f t="shared" si="201"/>
        <v>-30</v>
      </c>
      <c r="AC338" s="348"/>
      <c r="AD338" s="210" t="str">
        <f t="shared" si="178"/>
        <v/>
      </c>
      <c r="AE338" s="345">
        <f t="shared" si="193"/>
        <v>-27.5</v>
      </c>
      <c r="AF338" s="318"/>
      <c r="AG338" s="317"/>
      <c r="AH338" s="315"/>
      <c r="AI338" s="150">
        <f t="shared" si="194"/>
        <v>0</v>
      </c>
      <c r="AJ338" s="151">
        <f t="shared" si="179"/>
        <v>2.5</v>
      </c>
      <c r="AK338" s="152">
        <f t="shared" si="195"/>
        <v>2.5</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f t="shared" si="180"/>
        <v>11</v>
      </c>
      <c r="AX338" s="154" t="str">
        <f t="shared" si="181"/>
        <v/>
      </c>
      <c r="AY338" s="178">
        <f t="shared" si="182"/>
        <v>11</v>
      </c>
      <c r="AZ338" s="169" t="str">
        <f t="shared" si="183"/>
        <v/>
      </c>
      <c r="BA338" s="159">
        <f t="shared" si="184"/>
        <v>0.25</v>
      </c>
      <c r="BB338" s="160" t="str">
        <f t="shared" si="185"/>
        <v/>
      </c>
      <c r="BC338" s="171">
        <f t="shared" ref="BC338:BC401" si="208">IF(OR(K338="x",F338="X",BA338&lt;=0),"",BA338)</f>
        <v>0.25</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75" x14ac:dyDescent="0.3">
      <c r="A339" s="205"/>
      <c r="B339" s="206"/>
      <c r="C339" s="198">
        <v>328</v>
      </c>
      <c r="D339" s="622" t="s">
        <v>3618</v>
      </c>
      <c r="E339" s="15" t="s">
        <v>3528</v>
      </c>
      <c r="F339" s="14"/>
      <c r="G339" s="123">
        <v>45170</v>
      </c>
      <c r="H339" s="124">
        <v>45184</v>
      </c>
      <c r="I339" s="130" t="s">
        <v>0</v>
      </c>
      <c r="J339" s="21"/>
      <c r="K339" s="134"/>
      <c r="L339" s="24"/>
      <c r="M339" s="372">
        <v>45184</v>
      </c>
      <c r="N339" s="147">
        <f t="shared" si="191"/>
        <v>11</v>
      </c>
      <c r="O339" s="23"/>
      <c r="P339" s="23"/>
      <c r="Q339" s="23"/>
      <c r="R339" s="23" t="s">
        <v>0</v>
      </c>
      <c r="S339" s="23"/>
      <c r="T339" s="24"/>
      <c r="U339" s="25"/>
      <c r="V339" s="28">
        <v>0.25</v>
      </c>
      <c r="W339" s="299"/>
      <c r="X339" s="296"/>
      <c r="Y339" s="149">
        <f t="shared" si="177"/>
        <v>0.25</v>
      </c>
      <c r="Z339" s="148">
        <f t="shared" si="192"/>
        <v>2.5</v>
      </c>
      <c r="AA339" s="306"/>
      <c r="AB339" s="377">
        <f t="shared" si="201"/>
        <v>-30</v>
      </c>
      <c r="AC339" s="348"/>
      <c r="AD339" s="210" t="str">
        <f t="shared" si="178"/>
        <v/>
      </c>
      <c r="AE339" s="345">
        <f t="shared" si="193"/>
        <v>-27.5</v>
      </c>
      <c r="AF339" s="318"/>
      <c r="AG339" s="317"/>
      <c r="AH339" s="315"/>
      <c r="AI339" s="150">
        <f t="shared" si="194"/>
        <v>0</v>
      </c>
      <c r="AJ339" s="151">
        <f t="shared" si="179"/>
        <v>2.5</v>
      </c>
      <c r="AK339" s="152">
        <f t="shared" si="195"/>
        <v>2.5</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f t="shared" si="180"/>
        <v>11</v>
      </c>
      <c r="AX339" s="154" t="str">
        <f t="shared" si="181"/>
        <v/>
      </c>
      <c r="AY339" s="178">
        <f t="shared" si="182"/>
        <v>11</v>
      </c>
      <c r="AZ339" s="169" t="str">
        <f t="shared" si="183"/>
        <v/>
      </c>
      <c r="BA339" s="159">
        <f t="shared" si="184"/>
        <v>0.25</v>
      </c>
      <c r="BB339" s="160" t="str">
        <f t="shared" si="185"/>
        <v/>
      </c>
      <c r="BC339" s="171">
        <f t="shared" si="208"/>
        <v>0.25</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75" x14ac:dyDescent="0.3">
      <c r="A340" s="205"/>
      <c r="B340" s="206"/>
      <c r="C340" s="197">
        <v>329</v>
      </c>
      <c r="D340" s="622" t="s">
        <v>3619</v>
      </c>
      <c r="E340" s="13" t="s">
        <v>3528</v>
      </c>
      <c r="F340" s="14"/>
      <c r="G340" s="123">
        <v>45170</v>
      </c>
      <c r="H340" s="124">
        <v>45184</v>
      </c>
      <c r="I340" s="130" t="s">
        <v>0</v>
      </c>
      <c r="J340" s="21"/>
      <c r="K340" s="134"/>
      <c r="L340" s="24"/>
      <c r="M340" s="372">
        <v>45184</v>
      </c>
      <c r="N340" s="147">
        <f t="shared" si="191"/>
        <v>11</v>
      </c>
      <c r="O340" s="23"/>
      <c r="P340" s="23"/>
      <c r="Q340" s="23"/>
      <c r="R340" s="23" t="s">
        <v>0</v>
      </c>
      <c r="S340" s="23"/>
      <c r="T340" s="24"/>
      <c r="U340" s="25"/>
      <c r="V340" s="28">
        <v>0.25</v>
      </c>
      <c r="W340" s="299"/>
      <c r="X340" s="296"/>
      <c r="Y340" s="149">
        <f t="shared" si="177"/>
        <v>0.25</v>
      </c>
      <c r="Z340" s="148">
        <f t="shared" si="192"/>
        <v>2.5</v>
      </c>
      <c r="AA340" s="306"/>
      <c r="AB340" s="377">
        <f t="shared" si="201"/>
        <v>-30</v>
      </c>
      <c r="AC340" s="348"/>
      <c r="AD340" s="210" t="str">
        <f t="shared" si="178"/>
        <v/>
      </c>
      <c r="AE340" s="345">
        <f t="shared" si="193"/>
        <v>-27.5</v>
      </c>
      <c r="AF340" s="318"/>
      <c r="AG340" s="317"/>
      <c r="AH340" s="315"/>
      <c r="AI340" s="150">
        <f t="shared" si="194"/>
        <v>0</v>
      </c>
      <c r="AJ340" s="151">
        <f t="shared" si="179"/>
        <v>2.5</v>
      </c>
      <c r="AK340" s="152">
        <f t="shared" si="195"/>
        <v>2.5</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f t="shared" si="180"/>
        <v>11</v>
      </c>
      <c r="AX340" s="154" t="str">
        <f t="shared" si="181"/>
        <v/>
      </c>
      <c r="AY340" s="178">
        <f t="shared" si="182"/>
        <v>11</v>
      </c>
      <c r="AZ340" s="169" t="str">
        <f t="shared" si="183"/>
        <v/>
      </c>
      <c r="BA340" s="159">
        <f t="shared" si="184"/>
        <v>0.25</v>
      </c>
      <c r="BB340" s="160" t="str">
        <f t="shared" si="185"/>
        <v/>
      </c>
      <c r="BC340" s="171">
        <f t="shared" si="208"/>
        <v>0.25</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56.25" x14ac:dyDescent="0.3">
      <c r="A341" s="205"/>
      <c r="B341" s="206"/>
      <c r="C341" s="198">
        <v>330</v>
      </c>
      <c r="D341" s="623" t="s">
        <v>3614</v>
      </c>
      <c r="E341" s="13" t="s">
        <v>3505</v>
      </c>
      <c r="F341" s="14"/>
      <c r="G341" s="123">
        <v>45170</v>
      </c>
      <c r="H341" s="124"/>
      <c r="I341" s="130"/>
      <c r="J341" s="21"/>
      <c r="K341" s="134"/>
      <c r="L341" s="24"/>
      <c r="M341" s="372">
        <v>45184</v>
      </c>
      <c r="N341" s="147">
        <f t="shared" si="191"/>
        <v>11</v>
      </c>
      <c r="O341" s="23"/>
      <c r="P341" s="23"/>
      <c r="Q341" s="23"/>
      <c r="R341" s="23" t="s">
        <v>0</v>
      </c>
      <c r="S341" s="23"/>
      <c r="T341" s="24"/>
      <c r="U341" s="25"/>
      <c r="V341" s="28">
        <v>0.25</v>
      </c>
      <c r="W341" s="299"/>
      <c r="X341" s="296"/>
      <c r="Y341" s="149">
        <f t="shared" si="177"/>
        <v>0.25</v>
      </c>
      <c r="Z341" s="148">
        <f t="shared" si="192"/>
        <v>2.5</v>
      </c>
      <c r="AA341" s="306"/>
      <c r="AB341" s="377">
        <f t="shared" si="201"/>
        <v>-30</v>
      </c>
      <c r="AC341" s="348"/>
      <c r="AD341" s="210" t="str">
        <f t="shared" si="178"/>
        <v/>
      </c>
      <c r="AE341" s="345">
        <f t="shared" si="193"/>
        <v>-27.5</v>
      </c>
      <c r="AF341" s="318"/>
      <c r="AG341" s="317"/>
      <c r="AH341" s="315"/>
      <c r="AI341" s="150">
        <f t="shared" si="194"/>
        <v>0</v>
      </c>
      <c r="AJ341" s="151">
        <f t="shared" si="179"/>
        <v>2.5</v>
      </c>
      <c r="AK341" s="152">
        <f t="shared" si="195"/>
        <v>2.5</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f t="shared" si="180"/>
        <v>11</v>
      </c>
      <c r="AX341" s="154" t="str">
        <f t="shared" si="181"/>
        <v/>
      </c>
      <c r="AY341" s="178">
        <f t="shared" si="182"/>
        <v>11</v>
      </c>
      <c r="AZ341" s="169" t="str">
        <f t="shared" si="183"/>
        <v/>
      </c>
      <c r="BA341" s="159">
        <f t="shared" si="184"/>
        <v>0.25</v>
      </c>
      <c r="BB341" s="160" t="str">
        <f t="shared" si="185"/>
        <v/>
      </c>
      <c r="BC341" s="171">
        <f t="shared" si="208"/>
        <v>0.25</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75" x14ac:dyDescent="0.3">
      <c r="A342" s="205"/>
      <c r="B342" s="206"/>
      <c r="C342" s="197">
        <v>331</v>
      </c>
      <c r="D342" s="623" t="s">
        <v>3615</v>
      </c>
      <c r="E342" s="13" t="s">
        <v>3505</v>
      </c>
      <c r="F342" s="14"/>
      <c r="G342" s="123">
        <v>45170</v>
      </c>
      <c r="H342" s="124"/>
      <c r="I342" s="130"/>
      <c r="J342" s="21"/>
      <c r="K342" s="134"/>
      <c r="L342" s="24"/>
      <c r="M342" s="372">
        <v>45184</v>
      </c>
      <c r="N342" s="147">
        <f t="shared" si="191"/>
        <v>11</v>
      </c>
      <c r="O342" s="23"/>
      <c r="P342" s="23"/>
      <c r="Q342" s="23"/>
      <c r="R342" s="23" t="s">
        <v>0</v>
      </c>
      <c r="S342" s="23"/>
      <c r="T342" s="24"/>
      <c r="U342" s="25"/>
      <c r="V342" s="28">
        <v>0.25</v>
      </c>
      <c r="W342" s="299"/>
      <c r="X342" s="296"/>
      <c r="Y342" s="149">
        <f t="shared" si="177"/>
        <v>0.25</v>
      </c>
      <c r="Z342" s="148">
        <f t="shared" si="192"/>
        <v>2.5</v>
      </c>
      <c r="AA342" s="306"/>
      <c r="AB342" s="377">
        <f t="shared" si="201"/>
        <v>-30</v>
      </c>
      <c r="AC342" s="348"/>
      <c r="AD342" s="210" t="str">
        <f t="shared" si="178"/>
        <v/>
      </c>
      <c r="AE342" s="345">
        <f t="shared" si="193"/>
        <v>-27.5</v>
      </c>
      <c r="AF342" s="318"/>
      <c r="AG342" s="317"/>
      <c r="AH342" s="315"/>
      <c r="AI342" s="150">
        <f t="shared" si="194"/>
        <v>0</v>
      </c>
      <c r="AJ342" s="151">
        <f t="shared" si="179"/>
        <v>2.5</v>
      </c>
      <c r="AK342" s="152">
        <f t="shared" si="195"/>
        <v>2.5</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f t="shared" si="180"/>
        <v>11</v>
      </c>
      <c r="AX342" s="154" t="str">
        <f t="shared" si="181"/>
        <v/>
      </c>
      <c r="AY342" s="178">
        <f t="shared" si="182"/>
        <v>11</v>
      </c>
      <c r="AZ342" s="169" t="str">
        <f t="shared" si="183"/>
        <v/>
      </c>
      <c r="BA342" s="159">
        <f t="shared" si="184"/>
        <v>0.25</v>
      </c>
      <c r="BB342" s="160" t="str">
        <f t="shared" si="185"/>
        <v/>
      </c>
      <c r="BC342" s="171">
        <f t="shared" si="208"/>
        <v>0.25</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75" x14ac:dyDescent="0.3">
      <c r="A343" s="205"/>
      <c r="B343" s="206"/>
      <c r="C343" s="198">
        <v>332</v>
      </c>
      <c r="D343" s="617" t="s">
        <v>3616</v>
      </c>
      <c r="E343" s="15" t="s">
        <v>3505</v>
      </c>
      <c r="F343" s="14"/>
      <c r="G343" s="123">
        <v>45170</v>
      </c>
      <c r="H343" s="124"/>
      <c r="I343" s="130"/>
      <c r="J343" s="21"/>
      <c r="K343" s="134"/>
      <c r="L343" s="24"/>
      <c r="M343" s="372">
        <v>45184</v>
      </c>
      <c r="N343" s="147">
        <f t="shared" si="191"/>
        <v>11</v>
      </c>
      <c r="O343" s="23"/>
      <c r="P343" s="23"/>
      <c r="Q343" s="23"/>
      <c r="R343" s="23" t="s">
        <v>0</v>
      </c>
      <c r="S343" s="23"/>
      <c r="T343" s="24"/>
      <c r="U343" s="25"/>
      <c r="V343" s="28">
        <v>0.25</v>
      </c>
      <c r="W343" s="299"/>
      <c r="X343" s="296"/>
      <c r="Y343" s="149">
        <f t="shared" si="177"/>
        <v>0.25</v>
      </c>
      <c r="Z343" s="148">
        <f t="shared" si="192"/>
        <v>2.5</v>
      </c>
      <c r="AA343" s="306"/>
      <c r="AB343" s="377">
        <f t="shared" si="201"/>
        <v>-30</v>
      </c>
      <c r="AC343" s="348"/>
      <c r="AD343" s="210" t="str">
        <f t="shared" si="178"/>
        <v/>
      </c>
      <c r="AE343" s="345">
        <f t="shared" si="193"/>
        <v>-27.5</v>
      </c>
      <c r="AF343" s="318"/>
      <c r="AG343" s="317"/>
      <c r="AH343" s="315"/>
      <c r="AI343" s="150">
        <f t="shared" si="194"/>
        <v>0</v>
      </c>
      <c r="AJ343" s="151">
        <f t="shared" si="179"/>
        <v>2.5</v>
      </c>
      <c r="AK343" s="152">
        <f t="shared" si="195"/>
        <v>2.5</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f t="shared" si="180"/>
        <v>11</v>
      </c>
      <c r="AX343" s="154" t="str">
        <f t="shared" si="181"/>
        <v/>
      </c>
      <c r="AY343" s="178">
        <f t="shared" si="182"/>
        <v>11</v>
      </c>
      <c r="AZ343" s="169" t="str">
        <f t="shared" si="183"/>
        <v/>
      </c>
      <c r="BA343" s="159">
        <f t="shared" si="184"/>
        <v>0.25</v>
      </c>
      <c r="BB343" s="160" t="str">
        <f t="shared" si="185"/>
        <v/>
      </c>
      <c r="BC343" s="171">
        <f t="shared" si="208"/>
        <v>0.25</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75" x14ac:dyDescent="0.3">
      <c r="A344" s="205"/>
      <c r="B344" s="206"/>
      <c r="C344" s="198">
        <v>333</v>
      </c>
      <c r="D344" s="623" t="s">
        <v>3617</v>
      </c>
      <c r="E344" s="13" t="s">
        <v>3527</v>
      </c>
      <c r="F344" s="14"/>
      <c r="G344" s="123">
        <v>45170</v>
      </c>
      <c r="H344" s="124"/>
      <c r="I344" s="130"/>
      <c r="J344" s="21"/>
      <c r="K344" s="134"/>
      <c r="L344" s="24"/>
      <c r="M344" s="372">
        <v>45184</v>
      </c>
      <c r="N344" s="147">
        <f t="shared" si="191"/>
        <v>11</v>
      </c>
      <c r="O344" s="23" t="s">
        <v>0</v>
      </c>
      <c r="P344" s="23"/>
      <c r="Q344" s="23"/>
      <c r="R344" s="23"/>
      <c r="S344" s="23"/>
      <c r="T344" s="24"/>
      <c r="U344" s="25"/>
      <c r="V344" s="28">
        <v>0.25</v>
      </c>
      <c r="W344" s="299"/>
      <c r="X344" s="296"/>
      <c r="Y344" s="149">
        <f t="shared" si="177"/>
        <v>0.25</v>
      </c>
      <c r="Z344" s="148">
        <f t="shared" si="192"/>
        <v>2.5</v>
      </c>
      <c r="AA344" s="306"/>
      <c r="AB344" s="377">
        <f t="shared" si="201"/>
        <v>-30</v>
      </c>
      <c r="AC344" s="348"/>
      <c r="AD344" s="210" t="str">
        <f t="shared" si="178"/>
        <v/>
      </c>
      <c r="AE344" s="345">
        <f t="shared" si="193"/>
        <v>-27.5</v>
      </c>
      <c r="AF344" s="318"/>
      <c r="AG344" s="317"/>
      <c r="AH344" s="315"/>
      <c r="AI344" s="150">
        <f t="shared" si="194"/>
        <v>0</v>
      </c>
      <c r="AJ344" s="151">
        <f t="shared" si="179"/>
        <v>2.5</v>
      </c>
      <c r="AK344" s="152">
        <f t="shared" si="195"/>
        <v>2.5</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f t="shared" si="180"/>
        <v>11</v>
      </c>
      <c r="AX344" s="154" t="str">
        <f t="shared" si="181"/>
        <v/>
      </c>
      <c r="AY344" s="178">
        <f t="shared" si="182"/>
        <v>11</v>
      </c>
      <c r="AZ344" s="169" t="str">
        <f t="shared" si="183"/>
        <v/>
      </c>
      <c r="BA344" s="159">
        <f t="shared" si="184"/>
        <v>0.25</v>
      </c>
      <c r="BB344" s="160" t="str">
        <f t="shared" si="185"/>
        <v/>
      </c>
      <c r="BC344" s="171">
        <f t="shared" si="208"/>
        <v>0.25</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75" x14ac:dyDescent="0.3">
      <c r="A345" s="205"/>
      <c r="B345" s="206"/>
      <c r="C345" s="197">
        <v>334</v>
      </c>
      <c r="D345" s="623" t="s">
        <v>3618</v>
      </c>
      <c r="E345" s="13" t="s">
        <v>3505</v>
      </c>
      <c r="F345" s="14"/>
      <c r="G345" s="123">
        <v>45170</v>
      </c>
      <c r="H345" s="124"/>
      <c r="I345" s="130"/>
      <c r="J345" s="21"/>
      <c r="K345" s="134"/>
      <c r="L345" s="24"/>
      <c r="M345" s="372">
        <v>45184</v>
      </c>
      <c r="N345" s="147">
        <f t="shared" si="191"/>
        <v>11</v>
      </c>
      <c r="O345" s="23"/>
      <c r="P345" s="23"/>
      <c r="Q345" s="23"/>
      <c r="R345" s="23" t="s">
        <v>0</v>
      </c>
      <c r="S345" s="23"/>
      <c r="T345" s="24"/>
      <c r="U345" s="25"/>
      <c r="V345" s="28">
        <v>0.25</v>
      </c>
      <c r="W345" s="299"/>
      <c r="X345" s="296"/>
      <c r="Y345" s="149">
        <f t="shared" si="177"/>
        <v>0.25</v>
      </c>
      <c r="Z345" s="148">
        <f t="shared" si="192"/>
        <v>2.5</v>
      </c>
      <c r="AA345" s="306"/>
      <c r="AB345" s="377">
        <f t="shared" si="201"/>
        <v>-30</v>
      </c>
      <c r="AC345" s="348"/>
      <c r="AD345" s="210" t="str">
        <f t="shared" si="178"/>
        <v/>
      </c>
      <c r="AE345" s="345">
        <f t="shared" si="193"/>
        <v>-27.5</v>
      </c>
      <c r="AF345" s="318"/>
      <c r="AG345" s="317"/>
      <c r="AH345" s="315"/>
      <c r="AI345" s="150">
        <f t="shared" si="194"/>
        <v>0</v>
      </c>
      <c r="AJ345" s="151">
        <f t="shared" si="179"/>
        <v>2.5</v>
      </c>
      <c r="AK345" s="152">
        <f t="shared" si="195"/>
        <v>2.5</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f t="shared" si="180"/>
        <v>11</v>
      </c>
      <c r="AX345" s="154" t="str">
        <f t="shared" si="181"/>
        <v/>
      </c>
      <c r="AY345" s="178">
        <f t="shared" si="182"/>
        <v>11</v>
      </c>
      <c r="AZ345" s="169" t="str">
        <f t="shared" si="183"/>
        <v/>
      </c>
      <c r="BA345" s="159">
        <f t="shared" si="184"/>
        <v>0.25</v>
      </c>
      <c r="BB345" s="160" t="str">
        <f t="shared" si="185"/>
        <v/>
      </c>
      <c r="BC345" s="171">
        <f t="shared" si="208"/>
        <v>0.25</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75" x14ac:dyDescent="0.3">
      <c r="A346" s="205"/>
      <c r="B346" s="206"/>
      <c r="C346" s="198">
        <v>335</v>
      </c>
      <c r="D346" s="623" t="s">
        <v>3619</v>
      </c>
      <c r="E346" s="13" t="s">
        <v>3505</v>
      </c>
      <c r="F346" s="14"/>
      <c r="G346" s="123">
        <v>45170</v>
      </c>
      <c r="H346" s="124"/>
      <c r="I346" s="130"/>
      <c r="J346" s="21"/>
      <c r="K346" s="134"/>
      <c r="L346" s="24"/>
      <c r="M346" s="372">
        <v>45184</v>
      </c>
      <c r="N346" s="147">
        <f t="shared" si="191"/>
        <v>11</v>
      </c>
      <c r="O346" s="23"/>
      <c r="P346" s="23"/>
      <c r="Q346" s="23"/>
      <c r="R346" s="23" t="s">
        <v>0</v>
      </c>
      <c r="S346" s="23"/>
      <c r="T346" s="24"/>
      <c r="U346" s="25"/>
      <c r="V346" s="28">
        <v>0.25</v>
      </c>
      <c r="W346" s="299"/>
      <c r="X346" s="296"/>
      <c r="Y346" s="149">
        <f t="shared" si="177"/>
        <v>0.25</v>
      </c>
      <c r="Z346" s="148">
        <f t="shared" si="192"/>
        <v>2.5</v>
      </c>
      <c r="AA346" s="306"/>
      <c r="AB346" s="377">
        <f t="shared" si="201"/>
        <v>-30</v>
      </c>
      <c r="AC346" s="348"/>
      <c r="AD346" s="210" t="str">
        <f t="shared" si="178"/>
        <v/>
      </c>
      <c r="AE346" s="345">
        <f t="shared" si="193"/>
        <v>-27.5</v>
      </c>
      <c r="AF346" s="318"/>
      <c r="AG346" s="317"/>
      <c r="AH346" s="315"/>
      <c r="AI346" s="150">
        <f t="shared" si="194"/>
        <v>0</v>
      </c>
      <c r="AJ346" s="151">
        <f t="shared" si="179"/>
        <v>2.5</v>
      </c>
      <c r="AK346" s="152">
        <f t="shared" si="195"/>
        <v>2.5</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f t="shared" si="180"/>
        <v>11</v>
      </c>
      <c r="AX346" s="154" t="str">
        <f t="shared" si="181"/>
        <v/>
      </c>
      <c r="AY346" s="178">
        <f t="shared" si="182"/>
        <v>11</v>
      </c>
      <c r="AZ346" s="169" t="str">
        <f t="shared" si="183"/>
        <v/>
      </c>
      <c r="BA346" s="159">
        <f t="shared" si="184"/>
        <v>0.25</v>
      </c>
      <c r="BB346" s="160" t="str">
        <f t="shared" si="185"/>
        <v/>
      </c>
      <c r="BC346" s="171">
        <f t="shared" si="208"/>
        <v>0.25</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42" customHeight="1" x14ac:dyDescent="0.3">
      <c r="A347" s="205"/>
      <c r="B347" s="206"/>
      <c r="C347" s="197">
        <v>336</v>
      </c>
      <c r="D347" s="615" t="s">
        <v>3620</v>
      </c>
      <c r="E347" s="15" t="s">
        <v>3486</v>
      </c>
      <c r="F347" s="14"/>
      <c r="G347" s="123">
        <v>45170</v>
      </c>
      <c r="H347" s="124">
        <v>45184</v>
      </c>
      <c r="I347" s="130" t="s">
        <v>0</v>
      </c>
      <c r="J347" s="21"/>
      <c r="K347" s="134"/>
      <c r="L347" s="24"/>
      <c r="M347" s="372">
        <v>45184</v>
      </c>
      <c r="N347" s="147">
        <f t="shared" si="191"/>
        <v>11</v>
      </c>
      <c r="O347" s="23" t="s">
        <v>0</v>
      </c>
      <c r="P347" s="23"/>
      <c r="Q347" s="23"/>
      <c r="R347" s="23"/>
      <c r="S347" s="23"/>
      <c r="T347" s="24"/>
      <c r="U347" s="25"/>
      <c r="V347" s="28">
        <v>0.25</v>
      </c>
      <c r="W347" s="299">
        <v>0.25</v>
      </c>
      <c r="X347" s="296"/>
      <c r="Y347" s="149">
        <f t="shared" si="177"/>
        <v>0.5</v>
      </c>
      <c r="Z347" s="148">
        <f t="shared" si="192"/>
        <v>7.5</v>
      </c>
      <c r="AA347" s="306"/>
      <c r="AB347" s="377">
        <f t="shared" si="201"/>
        <v>-30</v>
      </c>
      <c r="AC347" s="348"/>
      <c r="AD347" s="210" t="str">
        <f t="shared" si="178"/>
        <v/>
      </c>
      <c r="AE347" s="345">
        <f t="shared" si="193"/>
        <v>-22.5</v>
      </c>
      <c r="AF347" s="318"/>
      <c r="AG347" s="317"/>
      <c r="AH347" s="315"/>
      <c r="AI347" s="150">
        <f t="shared" si="194"/>
        <v>0</v>
      </c>
      <c r="AJ347" s="151">
        <f t="shared" si="179"/>
        <v>7.5</v>
      </c>
      <c r="AK347" s="152">
        <f t="shared" si="195"/>
        <v>7.5</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f t="shared" si="180"/>
        <v>11</v>
      </c>
      <c r="AX347" s="154" t="str">
        <f t="shared" si="181"/>
        <v/>
      </c>
      <c r="AY347" s="178">
        <f t="shared" si="182"/>
        <v>11</v>
      </c>
      <c r="AZ347" s="169" t="str">
        <f t="shared" si="183"/>
        <v/>
      </c>
      <c r="BA347" s="159">
        <f t="shared" si="184"/>
        <v>0.25</v>
      </c>
      <c r="BB347" s="160" t="str">
        <f t="shared" si="185"/>
        <v/>
      </c>
      <c r="BC347" s="171">
        <f t="shared" si="208"/>
        <v>0.25</v>
      </c>
      <c r="BD347" s="160" t="str">
        <f t="shared" si="186"/>
        <v/>
      </c>
      <c r="BE347" s="186">
        <f t="shared" si="187"/>
        <v>0.25</v>
      </c>
      <c r="BF347" s="160" t="str">
        <f t="shared" si="188"/>
        <v/>
      </c>
      <c r="BG347" s="171">
        <f t="shared" si="189"/>
        <v>0.25</v>
      </c>
      <c r="BH347" s="161" t="str">
        <f t="shared" si="190"/>
        <v/>
      </c>
      <c r="BI347" s="609"/>
      <c r="BQ347" s="52" t="s">
        <v>2223</v>
      </c>
      <c r="BV347" s="52" t="s">
        <v>2224</v>
      </c>
      <c r="BW347" s="52"/>
      <c r="CC347" s="52" t="s">
        <v>2225</v>
      </c>
    </row>
    <row r="348" spans="1:81" ht="37.5" x14ac:dyDescent="0.3">
      <c r="A348" s="205"/>
      <c r="B348" s="206"/>
      <c r="C348" s="198">
        <v>337</v>
      </c>
      <c r="D348" s="618" t="s">
        <v>3621</v>
      </c>
      <c r="E348" s="13" t="s">
        <v>3486</v>
      </c>
      <c r="F348" s="14"/>
      <c r="G348" s="123">
        <v>45170</v>
      </c>
      <c r="H348" s="126">
        <v>45184</v>
      </c>
      <c r="I348" s="132" t="s">
        <v>0</v>
      </c>
      <c r="J348" s="69"/>
      <c r="K348" s="136"/>
      <c r="L348" s="26"/>
      <c r="M348" s="372">
        <v>45184</v>
      </c>
      <c r="N348" s="147">
        <f t="shared" si="191"/>
        <v>11</v>
      </c>
      <c r="O348" s="23" t="s">
        <v>0</v>
      </c>
      <c r="P348" s="23"/>
      <c r="Q348" s="23"/>
      <c r="R348" s="23"/>
      <c r="S348" s="23"/>
      <c r="T348" s="24"/>
      <c r="U348" s="25"/>
      <c r="V348" s="28">
        <v>0.25</v>
      </c>
      <c r="W348" s="299">
        <v>0.25</v>
      </c>
      <c r="X348" s="296"/>
      <c r="Y348" s="149">
        <f t="shared" si="177"/>
        <v>0.5</v>
      </c>
      <c r="Z348" s="148">
        <f t="shared" si="192"/>
        <v>7.5</v>
      </c>
      <c r="AA348" s="306"/>
      <c r="AB348" s="377">
        <f t="shared" si="201"/>
        <v>-30</v>
      </c>
      <c r="AC348" s="348"/>
      <c r="AD348" s="210" t="str">
        <f t="shared" si="178"/>
        <v/>
      </c>
      <c r="AE348" s="345">
        <f t="shared" si="193"/>
        <v>-22.5</v>
      </c>
      <c r="AF348" s="318"/>
      <c r="AG348" s="317"/>
      <c r="AH348" s="315"/>
      <c r="AI348" s="150">
        <f t="shared" si="194"/>
        <v>0</v>
      </c>
      <c r="AJ348" s="151">
        <f t="shared" si="179"/>
        <v>7.5</v>
      </c>
      <c r="AK348" s="152">
        <f t="shared" si="195"/>
        <v>7.5</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f t="shared" si="180"/>
        <v>11</v>
      </c>
      <c r="AX348" s="154" t="str">
        <f t="shared" si="181"/>
        <v/>
      </c>
      <c r="AY348" s="178">
        <f t="shared" si="182"/>
        <v>11</v>
      </c>
      <c r="AZ348" s="169" t="str">
        <f t="shared" si="183"/>
        <v/>
      </c>
      <c r="BA348" s="159">
        <f t="shared" si="184"/>
        <v>0.25</v>
      </c>
      <c r="BB348" s="160" t="str">
        <f t="shared" si="185"/>
        <v/>
      </c>
      <c r="BC348" s="171">
        <f t="shared" si="208"/>
        <v>0.25</v>
      </c>
      <c r="BD348" s="160" t="str">
        <f t="shared" si="186"/>
        <v/>
      </c>
      <c r="BE348" s="186">
        <f t="shared" si="187"/>
        <v>0.25</v>
      </c>
      <c r="BF348" s="160" t="str">
        <f t="shared" si="188"/>
        <v/>
      </c>
      <c r="BG348" s="171">
        <f t="shared" si="189"/>
        <v>0.25</v>
      </c>
      <c r="BH348" s="161" t="str">
        <f t="shared" si="190"/>
        <v/>
      </c>
      <c r="BI348" s="609"/>
      <c r="BQ348" s="52" t="s">
        <v>2226</v>
      </c>
      <c r="BV348" s="52" t="s">
        <v>2227</v>
      </c>
      <c r="BW348" s="52"/>
      <c r="CC348" s="52" t="s">
        <v>2228</v>
      </c>
    </row>
    <row r="349" spans="1:81" ht="56.25" x14ac:dyDescent="0.3">
      <c r="A349" s="205"/>
      <c r="B349" s="206"/>
      <c r="C349" s="198">
        <v>338</v>
      </c>
      <c r="D349" s="633" t="s">
        <v>3622</v>
      </c>
      <c r="E349" s="13" t="s">
        <v>3486</v>
      </c>
      <c r="F349" s="14"/>
      <c r="G349" s="123">
        <v>45174</v>
      </c>
      <c r="H349" s="124">
        <v>45201</v>
      </c>
      <c r="I349" s="130"/>
      <c r="J349" s="21"/>
      <c r="K349" s="134"/>
      <c r="L349" s="24"/>
      <c r="M349" s="372">
        <v>45201</v>
      </c>
      <c r="N349" s="147">
        <f t="shared" si="191"/>
        <v>20</v>
      </c>
      <c r="O349" s="23"/>
      <c r="P349" s="23"/>
      <c r="Q349" s="23"/>
      <c r="R349" s="23" t="s">
        <v>0</v>
      </c>
      <c r="S349" s="23"/>
      <c r="T349" s="24"/>
      <c r="U349" s="25"/>
      <c r="V349" s="28">
        <v>0.25</v>
      </c>
      <c r="W349" s="299"/>
      <c r="X349" s="296"/>
      <c r="Y349" s="149">
        <f t="shared" si="177"/>
        <v>0.25</v>
      </c>
      <c r="Z349" s="148">
        <f t="shared" si="192"/>
        <v>2.5</v>
      </c>
      <c r="AA349" s="306"/>
      <c r="AB349" s="377">
        <f t="shared" si="201"/>
        <v>-30</v>
      </c>
      <c r="AC349" s="348"/>
      <c r="AD349" s="210" t="str">
        <f t="shared" si="178"/>
        <v/>
      </c>
      <c r="AE349" s="345">
        <f t="shared" si="193"/>
        <v>-27.5</v>
      </c>
      <c r="AF349" s="318"/>
      <c r="AG349" s="317"/>
      <c r="AH349" s="315"/>
      <c r="AI349" s="150">
        <f t="shared" si="194"/>
        <v>0</v>
      </c>
      <c r="AJ349" s="151">
        <f t="shared" si="179"/>
        <v>2.5</v>
      </c>
      <c r="AK349" s="152">
        <f t="shared" si="195"/>
        <v>2.5</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f t="shared" si="180"/>
        <v>20</v>
      </c>
      <c r="AX349" s="154" t="str">
        <f t="shared" si="181"/>
        <v/>
      </c>
      <c r="AY349" s="178">
        <f t="shared" si="182"/>
        <v>20</v>
      </c>
      <c r="AZ349" s="169" t="str">
        <f t="shared" si="183"/>
        <v/>
      </c>
      <c r="BA349" s="159">
        <f t="shared" si="184"/>
        <v>0.25</v>
      </c>
      <c r="BB349" s="160" t="str">
        <f t="shared" si="185"/>
        <v/>
      </c>
      <c r="BC349" s="171">
        <f t="shared" si="208"/>
        <v>0.25</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56.25" x14ac:dyDescent="0.3">
      <c r="A350" s="205"/>
      <c r="B350" s="206"/>
      <c r="C350" s="197">
        <v>339</v>
      </c>
      <c r="D350" s="634" t="s">
        <v>3622</v>
      </c>
      <c r="E350" s="13" t="s">
        <v>3528</v>
      </c>
      <c r="F350" s="14"/>
      <c r="G350" s="123">
        <v>45174</v>
      </c>
      <c r="H350" s="124">
        <v>45201</v>
      </c>
      <c r="I350" s="130"/>
      <c r="J350" s="21"/>
      <c r="K350" s="134"/>
      <c r="L350" s="24"/>
      <c r="M350" s="372">
        <v>45201</v>
      </c>
      <c r="N350" s="147">
        <f t="shared" si="191"/>
        <v>20</v>
      </c>
      <c r="O350" s="23"/>
      <c r="P350" s="23"/>
      <c r="Q350" s="23"/>
      <c r="R350" s="23" t="s">
        <v>0</v>
      </c>
      <c r="S350" s="23"/>
      <c r="T350" s="24"/>
      <c r="U350" s="25"/>
      <c r="V350" s="28">
        <v>0.25</v>
      </c>
      <c r="W350" s="299"/>
      <c r="X350" s="296"/>
      <c r="Y350" s="149">
        <f t="shared" si="177"/>
        <v>0.25</v>
      </c>
      <c r="Z350" s="148">
        <f t="shared" si="192"/>
        <v>2.5</v>
      </c>
      <c r="AA350" s="306"/>
      <c r="AB350" s="377">
        <f t="shared" si="201"/>
        <v>-30</v>
      </c>
      <c r="AC350" s="348"/>
      <c r="AD350" s="210" t="str">
        <f t="shared" si="178"/>
        <v/>
      </c>
      <c r="AE350" s="345">
        <f t="shared" si="193"/>
        <v>-27.5</v>
      </c>
      <c r="AF350" s="318"/>
      <c r="AG350" s="317"/>
      <c r="AH350" s="315"/>
      <c r="AI350" s="150">
        <f t="shared" si="194"/>
        <v>0</v>
      </c>
      <c r="AJ350" s="151">
        <f t="shared" si="179"/>
        <v>2.5</v>
      </c>
      <c r="AK350" s="152">
        <f t="shared" si="195"/>
        <v>2.5</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f t="shared" si="180"/>
        <v>20</v>
      </c>
      <c r="AX350" s="154" t="str">
        <f t="shared" si="181"/>
        <v/>
      </c>
      <c r="AY350" s="178">
        <f t="shared" si="182"/>
        <v>20</v>
      </c>
      <c r="AZ350" s="169" t="str">
        <f t="shared" si="183"/>
        <v/>
      </c>
      <c r="BA350" s="159">
        <f t="shared" si="184"/>
        <v>0.25</v>
      </c>
      <c r="BB350" s="160" t="str">
        <f t="shared" si="185"/>
        <v/>
      </c>
      <c r="BC350" s="171">
        <f t="shared" si="208"/>
        <v>0.25</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56.25" x14ac:dyDescent="0.3">
      <c r="A351" s="205"/>
      <c r="B351" s="206"/>
      <c r="C351" s="198">
        <v>340</v>
      </c>
      <c r="D351" s="635" t="s">
        <v>3622</v>
      </c>
      <c r="E351" s="15" t="s">
        <v>3505</v>
      </c>
      <c r="F351" s="14"/>
      <c r="G351" s="123">
        <v>45174</v>
      </c>
      <c r="H351" s="124">
        <v>45202</v>
      </c>
      <c r="I351" s="130"/>
      <c r="J351" s="21"/>
      <c r="K351" s="134"/>
      <c r="L351" s="24"/>
      <c r="M351" s="372">
        <v>45202</v>
      </c>
      <c r="N351" s="147">
        <f t="shared" si="191"/>
        <v>21</v>
      </c>
      <c r="O351" s="23"/>
      <c r="P351" s="23"/>
      <c r="Q351" s="23"/>
      <c r="R351" s="23" t="s">
        <v>0</v>
      </c>
      <c r="S351" s="23"/>
      <c r="T351" s="24"/>
      <c r="U351" s="25"/>
      <c r="V351" s="28">
        <v>0.25</v>
      </c>
      <c r="W351" s="299"/>
      <c r="X351" s="296"/>
      <c r="Y351" s="149">
        <f t="shared" si="177"/>
        <v>0.25</v>
      </c>
      <c r="Z351" s="148">
        <f t="shared" si="192"/>
        <v>2.5</v>
      </c>
      <c r="AA351" s="306"/>
      <c r="AB351" s="377">
        <f t="shared" si="201"/>
        <v>-30</v>
      </c>
      <c r="AC351" s="348"/>
      <c r="AD351" s="210" t="str">
        <f t="shared" si="178"/>
        <v/>
      </c>
      <c r="AE351" s="345">
        <f t="shared" si="193"/>
        <v>-27.5</v>
      </c>
      <c r="AF351" s="318"/>
      <c r="AG351" s="317"/>
      <c r="AH351" s="315"/>
      <c r="AI351" s="150">
        <f t="shared" si="194"/>
        <v>0</v>
      </c>
      <c r="AJ351" s="151">
        <f t="shared" si="179"/>
        <v>2.5</v>
      </c>
      <c r="AK351" s="152">
        <f t="shared" si="195"/>
        <v>2.5</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f t="shared" si="180"/>
        <v>21</v>
      </c>
      <c r="AX351" s="154" t="str">
        <f t="shared" si="181"/>
        <v/>
      </c>
      <c r="AY351" s="178">
        <f t="shared" si="182"/>
        <v>21</v>
      </c>
      <c r="AZ351" s="169" t="str">
        <f t="shared" si="183"/>
        <v/>
      </c>
      <c r="BA351" s="159">
        <f t="shared" si="184"/>
        <v>0.25</v>
      </c>
      <c r="BB351" s="160" t="str">
        <f t="shared" si="185"/>
        <v/>
      </c>
      <c r="BC351" s="171">
        <f t="shared" si="208"/>
        <v>0.25</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56.25" x14ac:dyDescent="0.3">
      <c r="A352" s="205"/>
      <c r="B352" s="206"/>
      <c r="C352" s="197">
        <v>341</v>
      </c>
      <c r="D352" s="618" t="s">
        <v>3623</v>
      </c>
      <c r="E352" s="13" t="s">
        <v>3486</v>
      </c>
      <c r="F352" s="14"/>
      <c r="G352" s="123">
        <v>45174</v>
      </c>
      <c r="H352" s="124">
        <v>45201</v>
      </c>
      <c r="I352" s="130"/>
      <c r="J352" s="21"/>
      <c r="K352" s="134"/>
      <c r="L352" s="24"/>
      <c r="M352" s="372">
        <v>45201</v>
      </c>
      <c r="N352" s="147">
        <f t="shared" si="191"/>
        <v>20</v>
      </c>
      <c r="O352" s="23"/>
      <c r="P352" s="23"/>
      <c r="Q352" s="23"/>
      <c r="R352" s="23" t="s">
        <v>0</v>
      </c>
      <c r="S352" s="23"/>
      <c r="T352" s="24"/>
      <c r="U352" s="25"/>
      <c r="V352" s="28">
        <v>0.25</v>
      </c>
      <c r="W352" s="299"/>
      <c r="X352" s="296"/>
      <c r="Y352" s="149">
        <f t="shared" si="177"/>
        <v>0.25</v>
      </c>
      <c r="Z352" s="148">
        <f t="shared" si="192"/>
        <v>2.5</v>
      </c>
      <c r="AA352" s="306"/>
      <c r="AB352" s="377">
        <f t="shared" si="201"/>
        <v>-30</v>
      </c>
      <c r="AC352" s="348"/>
      <c r="AD352" s="210" t="str">
        <f t="shared" si="178"/>
        <v/>
      </c>
      <c r="AE352" s="345">
        <f t="shared" si="193"/>
        <v>-27.5</v>
      </c>
      <c r="AF352" s="318"/>
      <c r="AG352" s="317"/>
      <c r="AH352" s="315"/>
      <c r="AI352" s="150">
        <f t="shared" si="194"/>
        <v>0</v>
      </c>
      <c r="AJ352" s="151">
        <f t="shared" si="179"/>
        <v>2.5</v>
      </c>
      <c r="AK352" s="152">
        <f t="shared" si="195"/>
        <v>2.5</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f t="shared" si="180"/>
        <v>20</v>
      </c>
      <c r="AX352" s="154" t="str">
        <f t="shared" si="181"/>
        <v/>
      </c>
      <c r="AY352" s="178">
        <f t="shared" si="182"/>
        <v>20</v>
      </c>
      <c r="AZ352" s="169" t="str">
        <f t="shared" si="183"/>
        <v/>
      </c>
      <c r="BA352" s="159">
        <f t="shared" si="184"/>
        <v>0.25</v>
      </c>
      <c r="BB352" s="160" t="str">
        <f t="shared" si="185"/>
        <v/>
      </c>
      <c r="BC352" s="171">
        <f t="shared" si="208"/>
        <v>0.25</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56.25" x14ac:dyDescent="0.3">
      <c r="A353" s="205"/>
      <c r="B353" s="206"/>
      <c r="C353" s="198">
        <v>342</v>
      </c>
      <c r="D353" s="622" t="s">
        <v>3623</v>
      </c>
      <c r="E353" s="13" t="s">
        <v>3528</v>
      </c>
      <c r="F353" s="14"/>
      <c r="G353" s="123">
        <v>45174</v>
      </c>
      <c r="H353" s="124">
        <v>45201</v>
      </c>
      <c r="I353" s="130"/>
      <c r="J353" s="21"/>
      <c r="K353" s="134"/>
      <c r="L353" s="24"/>
      <c r="M353" s="372">
        <v>45201</v>
      </c>
      <c r="N353" s="147">
        <f t="shared" si="191"/>
        <v>20</v>
      </c>
      <c r="O353" s="23"/>
      <c r="P353" s="23"/>
      <c r="Q353" s="23"/>
      <c r="R353" s="23" t="s">
        <v>0</v>
      </c>
      <c r="S353" s="23"/>
      <c r="T353" s="24"/>
      <c r="U353" s="25"/>
      <c r="V353" s="28">
        <v>0.25</v>
      </c>
      <c r="W353" s="299"/>
      <c r="X353" s="296"/>
      <c r="Y353" s="149">
        <f t="shared" si="177"/>
        <v>0.25</v>
      </c>
      <c r="Z353" s="148">
        <f t="shared" si="192"/>
        <v>2.5</v>
      </c>
      <c r="AA353" s="306"/>
      <c r="AB353" s="377">
        <f t="shared" si="201"/>
        <v>-30</v>
      </c>
      <c r="AC353" s="348"/>
      <c r="AD353" s="210" t="str">
        <f t="shared" si="178"/>
        <v/>
      </c>
      <c r="AE353" s="345">
        <f t="shared" si="193"/>
        <v>-27.5</v>
      </c>
      <c r="AF353" s="318"/>
      <c r="AG353" s="317"/>
      <c r="AH353" s="315"/>
      <c r="AI353" s="150">
        <f t="shared" si="194"/>
        <v>0</v>
      </c>
      <c r="AJ353" s="151">
        <f t="shared" si="179"/>
        <v>2.5</v>
      </c>
      <c r="AK353" s="152">
        <f t="shared" si="195"/>
        <v>2.5</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f t="shared" si="180"/>
        <v>20</v>
      </c>
      <c r="AX353" s="154" t="str">
        <f t="shared" si="181"/>
        <v/>
      </c>
      <c r="AY353" s="178">
        <f t="shared" si="182"/>
        <v>20</v>
      </c>
      <c r="AZ353" s="169" t="str">
        <f t="shared" si="183"/>
        <v/>
      </c>
      <c r="BA353" s="159">
        <f t="shared" si="184"/>
        <v>0.25</v>
      </c>
      <c r="BB353" s="160" t="str">
        <f t="shared" si="185"/>
        <v/>
      </c>
      <c r="BC353" s="171">
        <f t="shared" si="208"/>
        <v>0.25</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56.25" x14ac:dyDescent="0.3">
      <c r="A354" s="205"/>
      <c r="B354" s="206"/>
      <c r="C354" s="198">
        <v>343</v>
      </c>
      <c r="D354" s="623" t="s">
        <v>3623</v>
      </c>
      <c r="E354" s="13" t="s">
        <v>3505</v>
      </c>
      <c r="F354" s="14"/>
      <c r="G354" s="123">
        <v>45174</v>
      </c>
      <c r="H354" s="124">
        <v>45202</v>
      </c>
      <c r="I354" s="130"/>
      <c r="J354" s="21"/>
      <c r="K354" s="134"/>
      <c r="L354" s="24"/>
      <c r="M354" s="372">
        <v>45202</v>
      </c>
      <c r="N354" s="147">
        <f t="shared" si="191"/>
        <v>21</v>
      </c>
      <c r="O354" s="23"/>
      <c r="P354" s="23"/>
      <c r="Q354" s="23"/>
      <c r="R354" s="23" t="s">
        <v>0</v>
      </c>
      <c r="S354" s="23"/>
      <c r="T354" s="24"/>
      <c r="U354" s="25"/>
      <c r="V354" s="28">
        <v>0.25</v>
      </c>
      <c r="W354" s="299"/>
      <c r="X354" s="296"/>
      <c r="Y354" s="149">
        <f t="shared" si="177"/>
        <v>0.25</v>
      </c>
      <c r="Z354" s="148">
        <f t="shared" si="192"/>
        <v>2.5</v>
      </c>
      <c r="AA354" s="306"/>
      <c r="AB354" s="377">
        <f t="shared" si="201"/>
        <v>-30</v>
      </c>
      <c r="AC354" s="348"/>
      <c r="AD354" s="210" t="str">
        <f t="shared" si="178"/>
        <v/>
      </c>
      <c r="AE354" s="345">
        <f t="shared" si="193"/>
        <v>-27.5</v>
      </c>
      <c r="AF354" s="318"/>
      <c r="AG354" s="317"/>
      <c r="AH354" s="315"/>
      <c r="AI354" s="150">
        <f t="shared" si="194"/>
        <v>0</v>
      </c>
      <c r="AJ354" s="151">
        <f t="shared" si="179"/>
        <v>2.5</v>
      </c>
      <c r="AK354" s="152">
        <f t="shared" si="195"/>
        <v>2.5</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f t="shared" si="180"/>
        <v>21</v>
      </c>
      <c r="AX354" s="154" t="str">
        <f t="shared" si="181"/>
        <v/>
      </c>
      <c r="AY354" s="178">
        <f t="shared" si="182"/>
        <v>21</v>
      </c>
      <c r="AZ354" s="169" t="str">
        <f t="shared" si="183"/>
        <v/>
      </c>
      <c r="BA354" s="159">
        <f t="shared" si="184"/>
        <v>0.25</v>
      </c>
      <c r="BB354" s="160" t="str">
        <f t="shared" si="185"/>
        <v/>
      </c>
      <c r="BC354" s="171">
        <f t="shared" si="208"/>
        <v>0.25</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56.25" x14ac:dyDescent="0.3">
      <c r="A355" s="205"/>
      <c r="B355" s="206"/>
      <c r="C355" s="197">
        <v>344</v>
      </c>
      <c r="D355" s="630" t="s">
        <v>3624</v>
      </c>
      <c r="E355" s="15" t="s">
        <v>3599</v>
      </c>
      <c r="F355" s="14"/>
      <c r="G355" s="123">
        <v>45175</v>
      </c>
      <c r="H355" s="124">
        <v>45197</v>
      </c>
      <c r="I355" s="130"/>
      <c r="J355" s="21"/>
      <c r="K355" s="134"/>
      <c r="L355" s="24"/>
      <c r="M355" s="372">
        <v>45197</v>
      </c>
      <c r="N355" s="147">
        <f t="shared" si="191"/>
        <v>17</v>
      </c>
      <c r="O355" s="23" t="s">
        <v>0</v>
      </c>
      <c r="P355" s="23"/>
      <c r="Q355" s="23"/>
      <c r="R355" s="23"/>
      <c r="S355" s="23"/>
      <c r="T355" s="24"/>
      <c r="U355" s="25"/>
      <c r="V355" s="28">
        <v>0.25</v>
      </c>
      <c r="W355" s="299">
        <v>0.25</v>
      </c>
      <c r="X355" s="296"/>
      <c r="Y355" s="149">
        <f t="shared" si="177"/>
        <v>0.5</v>
      </c>
      <c r="Z355" s="148">
        <f t="shared" si="192"/>
        <v>7.5</v>
      </c>
      <c r="AA355" s="306"/>
      <c r="AB355" s="377">
        <f t="shared" si="201"/>
        <v>-30</v>
      </c>
      <c r="AC355" s="348"/>
      <c r="AD355" s="210" t="str">
        <f t="shared" si="178"/>
        <v/>
      </c>
      <c r="AE355" s="345">
        <f t="shared" si="193"/>
        <v>-22.5</v>
      </c>
      <c r="AF355" s="318"/>
      <c r="AG355" s="317"/>
      <c r="AH355" s="315"/>
      <c r="AI355" s="150">
        <f t="shared" si="194"/>
        <v>0</v>
      </c>
      <c r="AJ355" s="151">
        <f t="shared" si="179"/>
        <v>7.5</v>
      </c>
      <c r="AK355" s="152">
        <f t="shared" si="195"/>
        <v>7.5</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f t="shared" si="180"/>
        <v>17</v>
      </c>
      <c r="AX355" s="154" t="str">
        <f t="shared" si="181"/>
        <v/>
      </c>
      <c r="AY355" s="178">
        <f t="shared" si="182"/>
        <v>17</v>
      </c>
      <c r="AZ355" s="169" t="str">
        <f t="shared" si="183"/>
        <v/>
      </c>
      <c r="BA355" s="159">
        <f t="shared" si="184"/>
        <v>0.25</v>
      </c>
      <c r="BB355" s="160" t="str">
        <f t="shared" si="185"/>
        <v/>
      </c>
      <c r="BC355" s="171">
        <f t="shared" si="208"/>
        <v>0.25</v>
      </c>
      <c r="BD355" s="160" t="str">
        <f t="shared" si="186"/>
        <v/>
      </c>
      <c r="BE355" s="186">
        <f t="shared" si="187"/>
        <v>0.25</v>
      </c>
      <c r="BF355" s="160" t="str">
        <f t="shared" si="188"/>
        <v/>
      </c>
      <c r="BG355" s="171">
        <f t="shared" si="189"/>
        <v>0.25</v>
      </c>
      <c r="BH355" s="161" t="str">
        <f t="shared" si="190"/>
        <v/>
      </c>
      <c r="BI355" s="609"/>
      <c r="BQ355" s="52" t="s">
        <v>2247</v>
      </c>
      <c r="BV355" s="52" t="s">
        <v>2248</v>
      </c>
      <c r="BW355" s="52"/>
      <c r="CC355" s="52" t="s">
        <v>2249</v>
      </c>
    </row>
    <row r="356" spans="1:140" ht="18.75" x14ac:dyDescent="0.3">
      <c r="A356" s="205"/>
      <c r="B356" s="206"/>
      <c r="C356" s="198">
        <v>345</v>
      </c>
      <c r="D356" s="642"/>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37.5" x14ac:dyDescent="0.3">
      <c r="A357" s="205"/>
      <c r="B357" s="206"/>
      <c r="C357" s="197">
        <v>346</v>
      </c>
      <c r="D357" s="630" t="s">
        <v>3625</v>
      </c>
      <c r="E357" s="18" t="s">
        <v>3486</v>
      </c>
      <c r="F357" s="14"/>
      <c r="G357" s="123">
        <v>45176</v>
      </c>
      <c r="H357" s="124">
        <v>45201</v>
      </c>
      <c r="I357" s="130"/>
      <c r="J357" s="21"/>
      <c r="K357" s="134"/>
      <c r="L357" s="24"/>
      <c r="M357" s="372">
        <v>45201</v>
      </c>
      <c r="N357" s="147">
        <f t="shared" si="191"/>
        <v>18</v>
      </c>
      <c r="O357" s="23" t="s">
        <v>0</v>
      </c>
      <c r="P357" s="23"/>
      <c r="Q357" s="23"/>
      <c r="R357" s="23"/>
      <c r="S357" s="23"/>
      <c r="T357" s="24"/>
      <c r="U357" s="25"/>
      <c r="V357" s="28">
        <v>0.2525</v>
      </c>
      <c r="W357" s="299">
        <v>0.25</v>
      </c>
      <c r="X357" s="296"/>
      <c r="Y357" s="149">
        <f t="shared" si="177"/>
        <v>0.50249999999999995</v>
      </c>
      <c r="Z357" s="148">
        <f t="shared" si="192"/>
        <v>7.5250000000000004</v>
      </c>
      <c r="AA357" s="306"/>
      <c r="AB357" s="377">
        <f t="shared" si="201"/>
        <v>-30</v>
      </c>
      <c r="AC357" s="348"/>
      <c r="AD357" s="210" t="str">
        <f t="shared" si="178"/>
        <v/>
      </c>
      <c r="AE357" s="345">
        <f t="shared" si="193"/>
        <v>-22.475000000000001</v>
      </c>
      <c r="AF357" s="318"/>
      <c r="AG357" s="317"/>
      <c r="AH357" s="315"/>
      <c r="AI357" s="150">
        <f t="shared" si="194"/>
        <v>0</v>
      </c>
      <c r="AJ357" s="151">
        <f t="shared" si="179"/>
        <v>7.5250000000000004</v>
      </c>
      <c r="AK357" s="152">
        <f t="shared" si="195"/>
        <v>7.5250000000000004</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f t="shared" si="180"/>
        <v>18</v>
      </c>
      <c r="AX357" s="154" t="str">
        <f t="shared" si="181"/>
        <v/>
      </c>
      <c r="AY357" s="178">
        <f t="shared" si="182"/>
        <v>18</v>
      </c>
      <c r="AZ357" s="169" t="str">
        <f t="shared" si="183"/>
        <v/>
      </c>
      <c r="BA357" s="159">
        <f t="shared" si="184"/>
        <v>0.2525</v>
      </c>
      <c r="BB357" s="160" t="str">
        <f t="shared" si="185"/>
        <v/>
      </c>
      <c r="BC357" s="171">
        <f t="shared" si="208"/>
        <v>0.2525</v>
      </c>
      <c r="BD357" s="160" t="str">
        <f t="shared" si="186"/>
        <v/>
      </c>
      <c r="BE357" s="186">
        <f t="shared" si="187"/>
        <v>0.25</v>
      </c>
      <c r="BF357" s="160" t="str">
        <f t="shared" si="188"/>
        <v/>
      </c>
      <c r="BG357" s="171">
        <f t="shared" si="189"/>
        <v>0.25</v>
      </c>
      <c r="BH357" s="161" t="str">
        <f t="shared" si="190"/>
        <v/>
      </c>
      <c r="BI357" s="609"/>
      <c r="BQ357" s="52" t="s">
        <v>2253</v>
      </c>
      <c r="BV357" s="52" t="s">
        <v>2254</v>
      </c>
      <c r="BW357" s="52"/>
      <c r="CC357" s="52" t="s">
        <v>2255</v>
      </c>
    </row>
    <row r="358" spans="1:140" ht="18.75" x14ac:dyDescent="0.3">
      <c r="A358" s="205"/>
      <c r="B358" s="206"/>
      <c r="C358" s="198">
        <v>347</v>
      </c>
      <c r="D358" s="619" t="s">
        <v>3626</v>
      </c>
      <c r="E358" s="13" t="s">
        <v>3486</v>
      </c>
      <c r="F358" s="14"/>
      <c r="G358" s="123">
        <v>45176</v>
      </c>
      <c r="H358" s="124">
        <v>45201</v>
      </c>
      <c r="I358" s="130"/>
      <c r="J358" s="21"/>
      <c r="K358" s="134"/>
      <c r="L358" s="24"/>
      <c r="M358" s="372">
        <v>45201</v>
      </c>
      <c r="N358" s="147">
        <f t="shared" si="191"/>
        <v>18</v>
      </c>
      <c r="O358" s="23" t="s">
        <v>0</v>
      </c>
      <c r="P358" s="23"/>
      <c r="Q358" s="23"/>
      <c r="R358" s="23"/>
      <c r="S358" s="23"/>
      <c r="T358" s="24"/>
      <c r="U358" s="25"/>
      <c r="V358" s="28">
        <v>0.2525</v>
      </c>
      <c r="W358" s="299">
        <v>0.25</v>
      </c>
      <c r="X358" s="296"/>
      <c r="Y358" s="149">
        <f t="shared" si="177"/>
        <v>0.50249999999999995</v>
      </c>
      <c r="Z358" s="148">
        <f t="shared" si="192"/>
        <v>7.5250000000000004</v>
      </c>
      <c r="AA358" s="306"/>
      <c r="AB358" s="377">
        <f t="shared" si="201"/>
        <v>-30</v>
      </c>
      <c r="AC358" s="348"/>
      <c r="AD358" s="210" t="str">
        <f t="shared" si="178"/>
        <v/>
      </c>
      <c r="AE358" s="345">
        <f t="shared" si="193"/>
        <v>-22.475000000000001</v>
      </c>
      <c r="AF358" s="318"/>
      <c r="AG358" s="317"/>
      <c r="AH358" s="315"/>
      <c r="AI358" s="150">
        <f t="shared" si="194"/>
        <v>0</v>
      </c>
      <c r="AJ358" s="151">
        <f t="shared" si="179"/>
        <v>7.5250000000000004</v>
      </c>
      <c r="AK358" s="152">
        <f t="shared" si="195"/>
        <v>7.5250000000000004</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f t="shared" si="180"/>
        <v>18</v>
      </c>
      <c r="AX358" s="154" t="str">
        <f t="shared" si="181"/>
        <v/>
      </c>
      <c r="AY358" s="178">
        <f t="shared" si="182"/>
        <v>18</v>
      </c>
      <c r="AZ358" s="169" t="str">
        <f t="shared" si="183"/>
        <v/>
      </c>
      <c r="BA358" s="159">
        <f t="shared" si="184"/>
        <v>0.2525</v>
      </c>
      <c r="BB358" s="160" t="str">
        <f t="shared" si="185"/>
        <v/>
      </c>
      <c r="BC358" s="171">
        <f t="shared" si="208"/>
        <v>0.2525</v>
      </c>
      <c r="BD358" s="160" t="str">
        <f t="shared" si="186"/>
        <v/>
      </c>
      <c r="BE358" s="186">
        <f t="shared" si="187"/>
        <v>0.25</v>
      </c>
      <c r="BF358" s="160" t="str">
        <f t="shared" si="188"/>
        <v/>
      </c>
      <c r="BG358" s="171">
        <f t="shared" si="189"/>
        <v>0.25</v>
      </c>
      <c r="BH358" s="161" t="str">
        <f t="shared" si="190"/>
        <v/>
      </c>
      <c r="BI358" s="609"/>
      <c r="BQ358" s="52" t="s">
        <v>2256</v>
      </c>
      <c r="BV358" s="52" t="s">
        <v>2257</v>
      </c>
      <c r="BW358" s="52"/>
      <c r="CC358" s="52" t="s">
        <v>2258</v>
      </c>
    </row>
    <row r="359" spans="1:140" ht="18.75" x14ac:dyDescent="0.3">
      <c r="A359" s="205"/>
      <c r="B359" s="206"/>
      <c r="C359" s="198">
        <v>348</v>
      </c>
      <c r="D359" s="619" t="s">
        <v>3627</v>
      </c>
      <c r="E359" s="13" t="s">
        <v>3486</v>
      </c>
      <c r="F359" s="14"/>
      <c r="G359" s="123">
        <v>45176</v>
      </c>
      <c r="H359" s="124">
        <v>45201</v>
      </c>
      <c r="I359" s="130"/>
      <c r="J359" s="21"/>
      <c r="K359" s="134"/>
      <c r="L359" s="24"/>
      <c r="M359" s="372">
        <v>45201</v>
      </c>
      <c r="N359" s="147">
        <f t="shared" si="191"/>
        <v>18</v>
      </c>
      <c r="O359" s="23" t="s">
        <v>0</v>
      </c>
      <c r="P359" s="23"/>
      <c r="Q359" s="23"/>
      <c r="R359" s="23"/>
      <c r="S359" s="23"/>
      <c r="T359" s="24"/>
      <c r="U359" s="25"/>
      <c r="V359" s="28">
        <v>0.2525</v>
      </c>
      <c r="W359" s="299">
        <v>0.25</v>
      </c>
      <c r="X359" s="296"/>
      <c r="Y359" s="149">
        <f t="shared" si="177"/>
        <v>0.50249999999999995</v>
      </c>
      <c r="Z359" s="148">
        <f t="shared" si="192"/>
        <v>7.5250000000000004</v>
      </c>
      <c r="AA359" s="306"/>
      <c r="AB359" s="377">
        <f t="shared" si="201"/>
        <v>-30</v>
      </c>
      <c r="AC359" s="348"/>
      <c r="AD359" s="210" t="str">
        <f t="shared" si="178"/>
        <v/>
      </c>
      <c r="AE359" s="345">
        <f t="shared" si="193"/>
        <v>-22.475000000000001</v>
      </c>
      <c r="AF359" s="318"/>
      <c r="AG359" s="317"/>
      <c r="AH359" s="315"/>
      <c r="AI359" s="150">
        <f t="shared" si="194"/>
        <v>0</v>
      </c>
      <c r="AJ359" s="151">
        <f t="shared" si="179"/>
        <v>7.5250000000000004</v>
      </c>
      <c r="AK359" s="152">
        <f t="shared" si="195"/>
        <v>7.5250000000000004</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f t="shared" si="180"/>
        <v>18</v>
      </c>
      <c r="AX359" s="154" t="str">
        <f t="shared" si="181"/>
        <v/>
      </c>
      <c r="AY359" s="178">
        <f t="shared" si="182"/>
        <v>18</v>
      </c>
      <c r="AZ359" s="169" t="str">
        <f t="shared" si="183"/>
        <v/>
      </c>
      <c r="BA359" s="159">
        <f t="shared" si="184"/>
        <v>0.2525</v>
      </c>
      <c r="BB359" s="160" t="str">
        <f t="shared" si="185"/>
        <v/>
      </c>
      <c r="BC359" s="171">
        <f t="shared" si="208"/>
        <v>0.2525</v>
      </c>
      <c r="BD359" s="160" t="str">
        <f t="shared" si="186"/>
        <v/>
      </c>
      <c r="BE359" s="186">
        <f t="shared" si="187"/>
        <v>0.25</v>
      </c>
      <c r="BF359" s="160" t="str">
        <f t="shared" si="188"/>
        <v/>
      </c>
      <c r="BG359" s="171">
        <f t="shared" si="189"/>
        <v>0.25</v>
      </c>
      <c r="BH359" s="161" t="str">
        <f t="shared" si="190"/>
        <v/>
      </c>
      <c r="BI359" s="609"/>
      <c r="BQ359" s="52" t="s">
        <v>2259</v>
      </c>
      <c r="BV359" s="52" t="s">
        <v>2260</v>
      </c>
      <c r="BW359" s="52"/>
      <c r="CC359" s="52" t="s">
        <v>2261</v>
      </c>
    </row>
    <row r="360" spans="1:140" ht="18.75" x14ac:dyDescent="0.3">
      <c r="A360" s="205"/>
      <c r="B360" s="206"/>
      <c r="C360" s="197">
        <v>349</v>
      </c>
      <c r="D360" s="641" t="s">
        <v>3628</v>
      </c>
      <c r="E360" s="16" t="s">
        <v>3486</v>
      </c>
      <c r="F360" s="14"/>
      <c r="G360" s="123">
        <v>45176</v>
      </c>
      <c r="H360" s="124">
        <v>45201</v>
      </c>
      <c r="I360" s="132"/>
      <c r="J360" s="69"/>
      <c r="K360" s="136"/>
      <c r="L360" s="26"/>
      <c r="M360" s="372">
        <v>45201</v>
      </c>
      <c r="N360" s="147">
        <f t="shared" si="191"/>
        <v>18</v>
      </c>
      <c r="O360" s="23" t="s">
        <v>0</v>
      </c>
      <c r="P360" s="23"/>
      <c r="Q360" s="23"/>
      <c r="R360" s="23"/>
      <c r="S360" s="23"/>
      <c r="T360" s="26"/>
      <c r="U360" s="27"/>
      <c r="V360" s="28">
        <v>0.2525</v>
      </c>
      <c r="W360" s="299">
        <v>0.25</v>
      </c>
      <c r="X360" s="299"/>
      <c r="Y360" s="149">
        <f t="shared" si="177"/>
        <v>0.50249999999999995</v>
      </c>
      <c r="Z360" s="148">
        <f t="shared" si="192"/>
        <v>7.5250000000000004</v>
      </c>
      <c r="AA360" s="307"/>
      <c r="AB360" s="377">
        <f t="shared" si="201"/>
        <v>-30</v>
      </c>
      <c r="AC360" s="348"/>
      <c r="AD360" s="210" t="str">
        <f t="shared" si="178"/>
        <v/>
      </c>
      <c r="AE360" s="345">
        <f t="shared" si="193"/>
        <v>-22.475000000000001</v>
      </c>
      <c r="AF360" s="319"/>
      <c r="AG360" s="320"/>
      <c r="AH360" s="318"/>
      <c r="AI360" s="150">
        <f t="shared" si="194"/>
        <v>0</v>
      </c>
      <c r="AJ360" s="151">
        <f t="shared" si="179"/>
        <v>7.5250000000000004</v>
      </c>
      <c r="AK360" s="152">
        <f t="shared" si="195"/>
        <v>7.5250000000000004</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f t="shared" si="180"/>
        <v>18</v>
      </c>
      <c r="AX360" s="154" t="str">
        <f t="shared" si="181"/>
        <v/>
      </c>
      <c r="AY360" s="178">
        <f t="shared" si="182"/>
        <v>18</v>
      </c>
      <c r="AZ360" s="169" t="str">
        <f t="shared" si="183"/>
        <v/>
      </c>
      <c r="BA360" s="159">
        <f t="shared" si="184"/>
        <v>0.2525</v>
      </c>
      <c r="BB360" s="160" t="str">
        <f t="shared" si="185"/>
        <v/>
      </c>
      <c r="BC360" s="171">
        <f t="shared" si="208"/>
        <v>0.2525</v>
      </c>
      <c r="BD360" s="160" t="str">
        <f t="shared" si="186"/>
        <v/>
      </c>
      <c r="BE360" s="186">
        <f t="shared" si="187"/>
        <v>0.25</v>
      </c>
      <c r="BF360" s="160" t="str">
        <f t="shared" si="188"/>
        <v/>
      </c>
      <c r="BG360" s="171">
        <f t="shared" si="189"/>
        <v>0.25</v>
      </c>
      <c r="BH360" s="161" t="str">
        <f t="shared" si="190"/>
        <v/>
      </c>
      <c r="BI360" s="609"/>
      <c r="BQ360" s="52" t="s">
        <v>2262</v>
      </c>
      <c r="BV360" s="52" t="s">
        <v>2263</v>
      </c>
      <c r="BW360" s="52"/>
      <c r="CC360" s="52" t="s">
        <v>2264</v>
      </c>
    </row>
    <row r="361" spans="1:140" s="22" customFormat="1" ht="18.75" x14ac:dyDescent="0.3">
      <c r="A361" s="205"/>
      <c r="B361" s="206"/>
      <c r="C361" s="197">
        <v>350</v>
      </c>
      <c r="D361" s="619" t="s">
        <v>3629</v>
      </c>
      <c r="E361" s="20" t="s">
        <v>3486</v>
      </c>
      <c r="F361" s="14"/>
      <c r="G361" s="123">
        <v>45176</v>
      </c>
      <c r="H361" s="124">
        <v>45201</v>
      </c>
      <c r="I361" s="130"/>
      <c r="J361" s="21"/>
      <c r="K361" s="134"/>
      <c r="L361" s="24"/>
      <c r="M361" s="372">
        <v>45201</v>
      </c>
      <c r="N361" s="147">
        <f t="shared" si="191"/>
        <v>18</v>
      </c>
      <c r="O361" s="23" t="s">
        <v>0</v>
      </c>
      <c r="P361" s="23"/>
      <c r="Q361" s="23"/>
      <c r="R361" s="23"/>
      <c r="S361" s="23"/>
      <c r="T361" s="23"/>
      <c r="U361" s="24"/>
      <c r="V361" s="28">
        <v>0.2525</v>
      </c>
      <c r="W361" s="299">
        <v>0.25</v>
      </c>
      <c r="X361" s="299"/>
      <c r="Y361" s="149">
        <f t="shared" si="177"/>
        <v>0.50249999999999995</v>
      </c>
      <c r="Z361" s="148">
        <f t="shared" si="192"/>
        <v>7.5250000000000004</v>
      </c>
      <c r="AA361" s="306"/>
      <c r="AB361" s="377">
        <f t="shared" si="201"/>
        <v>-30</v>
      </c>
      <c r="AC361" s="348"/>
      <c r="AD361" s="210" t="str">
        <f t="shared" si="178"/>
        <v/>
      </c>
      <c r="AE361" s="345">
        <f t="shared" si="193"/>
        <v>-22.475000000000001</v>
      </c>
      <c r="AF361" s="318"/>
      <c r="AG361" s="321"/>
      <c r="AH361" s="318"/>
      <c r="AI361" s="150">
        <f t="shared" si="194"/>
        <v>0</v>
      </c>
      <c r="AJ361" s="151">
        <f t="shared" si="179"/>
        <v>7.5250000000000004</v>
      </c>
      <c r="AK361" s="152">
        <f t="shared" si="195"/>
        <v>7.5250000000000004</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f t="shared" si="180"/>
        <v>18</v>
      </c>
      <c r="AX361" s="154" t="str">
        <f t="shared" si="181"/>
        <v/>
      </c>
      <c r="AY361" s="178">
        <f t="shared" si="182"/>
        <v>18</v>
      </c>
      <c r="AZ361" s="169" t="str">
        <f t="shared" si="183"/>
        <v/>
      </c>
      <c r="BA361" s="159">
        <f t="shared" si="184"/>
        <v>0.2525</v>
      </c>
      <c r="BB361" s="160" t="str">
        <f t="shared" si="185"/>
        <v/>
      </c>
      <c r="BC361" s="171">
        <f t="shared" si="208"/>
        <v>0.2525</v>
      </c>
      <c r="BD361" s="160" t="str">
        <f t="shared" si="186"/>
        <v/>
      </c>
      <c r="BE361" s="186">
        <f t="shared" si="187"/>
        <v>0.25</v>
      </c>
      <c r="BF361" s="160" t="str">
        <f t="shared" si="188"/>
        <v/>
      </c>
      <c r="BG361" s="171">
        <f t="shared" si="189"/>
        <v>0.25</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625" t="s">
        <v>3630</v>
      </c>
      <c r="E362" s="31" t="s">
        <v>3486</v>
      </c>
      <c r="F362" s="30"/>
      <c r="G362" s="123">
        <v>45176</v>
      </c>
      <c r="H362" s="124">
        <v>45201</v>
      </c>
      <c r="I362" s="129"/>
      <c r="J362" s="67"/>
      <c r="K362" s="133"/>
      <c r="L362" s="108"/>
      <c r="M362" s="372">
        <v>45201</v>
      </c>
      <c r="N362" s="147">
        <f t="shared" si="191"/>
        <v>18</v>
      </c>
      <c r="O362" s="23" t="s">
        <v>0</v>
      </c>
      <c r="P362" s="125"/>
      <c r="Q362" s="125"/>
      <c r="R362" s="125"/>
      <c r="S362" s="125"/>
      <c r="T362" s="125"/>
      <c r="U362" s="122"/>
      <c r="V362" s="28">
        <v>0.2525</v>
      </c>
      <c r="W362" s="299">
        <v>0.25</v>
      </c>
      <c r="X362" s="296"/>
      <c r="Y362" s="149">
        <f t="shared" si="177"/>
        <v>0.50249999999999995</v>
      </c>
      <c r="Z362" s="148">
        <f t="shared" si="192"/>
        <v>7.5250000000000004</v>
      </c>
      <c r="AA362" s="306"/>
      <c r="AB362" s="377">
        <f t="shared" si="201"/>
        <v>-30</v>
      </c>
      <c r="AC362" s="348"/>
      <c r="AD362" s="210" t="str">
        <f t="shared" si="178"/>
        <v/>
      </c>
      <c r="AE362" s="345">
        <f t="shared" si="193"/>
        <v>-22.475000000000001</v>
      </c>
      <c r="AF362" s="318"/>
      <c r="AG362" s="317"/>
      <c r="AH362" s="315"/>
      <c r="AI362" s="150">
        <f t="shared" si="194"/>
        <v>0</v>
      </c>
      <c r="AJ362" s="151">
        <f t="shared" si="179"/>
        <v>7.5250000000000004</v>
      </c>
      <c r="AK362" s="152">
        <f t="shared" si="195"/>
        <v>7.5250000000000004</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f t="shared" si="180"/>
        <v>18</v>
      </c>
      <c r="AX362" s="154" t="str">
        <f t="shared" si="181"/>
        <v/>
      </c>
      <c r="AY362" s="178">
        <f t="shared" si="182"/>
        <v>18</v>
      </c>
      <c r="AZ362" s="169" t="str">
        <f t="shared" si="183"/>
        <v/>
      </c>
      <c r="BA362" s="159">
        <f t="shared" si="184"/>
        <v>0.2525</v>
      </c>
      <c r="BB362" s="160" t="str">
        <f t="shared" si="185"/>
        <v/>
      </c>
      <c r="BC362" s="171">
        <f t="shared" si="208"/>
        <v>0.2525</v>
      </c>
      <c r="BD362" s="160" t="str">
        <f t="shared" si="186"/>
        <v/>
      </c>
      <c r="BE362" s="186">
        <f t="shared" si="187"/>
        <v>0.25</v>
      </c>
      <c r="BF362" s="160" t="str">
        <f t="shared" si="188"/>
        <v/>
      </c>
      <c r="BG362" s="171">
        <f t="shared" si="189"/>
        <v>0.25</v>
      </c>
      <c r="BH362" s="161" t="str">
        <f t="shared" si="190"/>
        <v/>
      </c>
      <c r="BI362" s="609"/>
      <c r="BQ362" s="52" t="s">
        <v>2268</v>
      </c>
      <c r="BV362" s="52" t="s">
        <v>2269</v>
      </c>
      <c r="BW362" s="52"/>
      <c r="CC362" s="52" t="s">
        <v>2270</v>
      </c>
    </row>
    <row r="363" spans="1:140" ht="37.5" x14ac:dyDescent="0.3">
      <c r="A363" s="203"/>
      <c r="B363" s="204"/>
      <c r="C363" s="197">
        <v>352</v>
      </c>
      <c r="D363" s="625" t="s">
        <v>3631</v>
      </c>
      <c r="E363" s="29" t="s">
        <v>3486</v>
      </c>
      <c r="F363" s="30"/>
      <c r="G363" s="123">
        <v>45176</v>
      </c>
      <c r="H363" s="124">
        <v>45201</v>
      </c>
      <c r="I363" s="129"/>
      <c r="J363" s="67"/>
      <c r="K363" s="133"/>
      <c r="L363" s="108"/>
      <c r="M363" s="372">
        <v>45201</v>
      </c>
      <c r="N363" s="147">
        <f t="shared" si="191"/>
        <v>18</v>
      </c>
      <c r="O363" s="125" t="s">
        <v>0</v>
      </c>
      <c r="P363" s="125"/>
      <c r="Q363" s="125"/>
      <c r="R363" s="125"/>
      <c r="S363" s="125"/>
      <c r="T363" s="122"/>
      <c r="U363" s="298"/>
      <c r="V363" s="28">
        <v>0.2525</v>
      </c>
      <c r="W363" s="299">
        <v>0.25</v>
      </c>
      <c r="X363" s="296"/>
      <c r="Y363" s="149">
        <f t="shared" si="177"/>
        <v>0.50249999999999995</v>
      </c>
      <c r="Z363" s="148">
        <f t="shared" si="192"/>
        <v>7.5250000000000004</v>
      </c>
      <c r="AA363" s="305"/>
      <c r="AB363" s="377">
        <f t="shared" si="201"/>
        <v>-30</v>
      </c>
      <c r="AC363" s="347"/>
      <c r="AD363" s="210" t="str">
        <f t="shared" si="178"/>
        <v/>
      </c>
      <c r="AE363" s="345">
        <f t="shared" si="193"/>
        <v>-22.475000000000001</v>
      </c>
      <c r="AF363" s="310"/>
      <c r="AG363" s="312"/>
      <c r="AH363" s="313"/>
      <c r="AI363" s="150">
        <f t="shared" si="194"/>
        <v>0</v>
      </c>
      <c r="AJ363" s="151">
        <f t="shared" si="179"/>
        <v>7.5250000000000004</v>
      </c>
      <c r="AK363" s="152">
        <f t="shared" si="195"/>
        <v>7.5250000000000004</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f t="shared" si="180"/>
        <v>18</v>
      </c>
      <c r="AX363" s="154" t="str">
        <f t="shared" si="181"/>
        <v/>
      </c>
      <c r="AY363" s="178">
        <f t="shared" si="182"/>
        <v>18</v>
      </c>
      <c r="AZ363" s="169" t="str">
        <f t="shared" si="183"/>
        <v/>
      </c>
      <c r="BA363" s="159">
        <f t="shared" si="184"/>
        <v>0.2525</v>
      </c>
      <c r="BB363" s="160" t="str">
        <f t="shared" si="185"/>
        <v/>
      </c>
      <c r="BC363" s="171">
        <f t="shared" si="208"/>
        <v>0.2525</v>
      </c>
      <c r="BD363" s="160" t="str">
        <f t="shared" si="186"/>
        <v/>
      </c>
      <c r="BE363" s="186">
        <f t="shared" si="187"/>
        <v>0.25</v>
      </c>
      <c r="BF363" s="160" t="str">
        <f t="shared" si="188"/>
        <v/>
      </c>
      <c r="BG363" s="171">
        <f t="shared" si="189"/>
        <v>0.25</v>
      </c>
      <c r="BH363" s="161" t="str">
        <f t="shared" si="190"/>
        <v/>
      </c>
      <c r="BI363" s="609"/>
      <c r="BQ363" s="52" t="s">
        <v>2271</v>
      </c>
      <c r="BV363" s="52" t="s">
        <v>2272</v>
      </c>
      <c r="BW363" s="52"/>
      <c r="CC363" s="52" t="s">
        <v>2273</v>
      </c>
    </row>
    <row r="364" spans="1:140" ht="37.5" x14ac:dyDescent="0.3">
      <c r="A364" s="203"/>
      <c r="B364" s="204"/>
      <c r="C364" s="197">
        <v>353</v>
      </c>
      <c r="D364" s="625" t="s">
        <v>3632</v>
      </c>
      <c r="E364" s="29" t="s">
        <v>3486</v>
      </c>
      <c r="F364" s="30"/>
      <c r="G364" s="123">
        <v>45176</v>
      </c>
      <c r="H364" s="124">
        <v>45201</v>
      </c>
      <c r="I364" s="130"/>
      <c r="J364" s="21"/>
      <c r="K364" s="134"/>
      <c r="L364" s="24"/>
      <c r="M364" s="372">
        <v>45201</v>
      </c>
      <c r="N364" s="147">
        <f t="shared" si="191"/>
        <v>18</v>
      </c>
      <c r="O364" s="125" t="s">
        <v>0</v>
      </c>
      <c r="P364" s="125"/>
      <c r="Q364" s="125"/>
      <c r="R364" s="125"/>
      <c r="S364" s="125"/>
      <c r="T364" s="122"/>
      <c r="U364" s="298"/>
      <c r="V364" s="28">
        <v>0.2525</v>
      </c>
      <c r="W364" s="299">
        <v>0.25</v>
      </c>
      <c r="X364" s="296"/>
      <c r="Y364" s="149">
        <f t="shared" si="177"/>
        <v>0.50249999999999995</v>
      </c>
      <c r="Z364" s="148">
        <f t="shared" si="192"/>
        <v>7.5250000000000004</v>
      </c>
      <c r="AA364" s="305"/>
      <c r="AB364" s="377">
        <f t="shared" si="201"/>
        <v>-30</v>
      </c>
      <c r="AC364" s="347"/>
      <c r="AD364" s="210" t="str">
        <f t="shared" si="178"/>
        <v/>
      </c>
      <c r="AE364" s="345">
        <f t="shared" si="193"/>
        <v>-22.475000000000001</v>
      </c>
      <c r="AF364" s="310"/>
      <c r="AG364" s="312"/>
      <c r="AH364" s="313"/>
      <c r="AI364" s="150">
        <f t="shared" si="194"/>
        <v>0</v>
      </c>
      <c r="AJ364" s="151">
        <f t="shared" si="179"/>
        <v>7.5250000000000004</v>
      </c>
      <c r="AK364" s="152">
        <f t="shared" si="195"/>
        <v>7.5250000000000004</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f t="shared" si="180"/>
        <v>18</v>
      </c>
      <c r="AX364" s="154" t="str">
        <f t="shared" si="181"/>
        <v/>
      </c>
      <c r="AY364" s="178">
        <f t="shared" si="182"/>
        <v>18</v>
      </c>
      <c r="AZ364" s="169" t="str">
        <f t="shared" si="183"/>
        <v/>
      </c>
      <c r="BA364" s="159">
        <f t="shared" si="184"/>
        <v>0.2525</v>
      </c>
      <c r="BB364" s="160" t="str">
        <f t="shared" si="185"/>
        <v/>
      </c>
      <c r="BC364" s="171">
        <f t="shared" si="208"/>
        <v>0.2525</v>
      </c>
      <c r="BD364" s="160" t="str">
        <f t="shared" si="186"/>
        <v/>
      </c>
      <c r="BE364" s="186">
        <f t="shared" si="187"/>
        <v>0.25</v>
      </c>
      <c r="BF364" s="160" t="str">
        <f t="shared" si="188"/>
        <v/>
      </c>
      <c r="BG364" s="171">
        <f t="shared" si="189"/>
        <v>0.25</v>
      </c>
      <c r="BH364" s="161" t="str">
        <f t="shared" si="190"/>
        <v/>
      </c>
      <c r="BI364" s="609"/>
      <c r="BQ364" s="52" t="s">
        <v>2274</v>
      </c>
      <c r="BV364" s="52" t="s">
        <v>2275</v>
      </c>
      <c r="BW364" s="52"/>
      <c r="CC364" s="52" t="s">
        <v>2276</v>
      </c>
    </row>
    <row r="365" spans="1:140" ht="37.5" x14ac:dyDescent="0.3">
      <c r="A365" s="203"/>
      <c r="B365" s="204"/>
      <c r="C365" s="197">
        <v>354</v>
      </c>
      <c r="D365" s="625" t="s">
        <v>3633</v>
      </c>
      <c r="E365" s="29" t="s">
        <v>3486</v>
      </c>
      <c r="F365" s="30"/>
      <c r="G365" s="123">
        <v>45176</v>
      </c>
      <c r="H365" s="124">
        <v>45201</v>
      </c>
      <c r="I365" s="130"/>
      <c r="J365" s="21"/>
      <c r="K365" s="134"/>
      <c r="L365" s="24"/>
      <c r="M365" s="372">
        <v>45201</v>
      </c>
      <c r="N365" s="147">
        <f t="shared" si="191"/>
        <v>18</v>
      </c>
      <c r="O365" s="125" t="s">
        <v>0</v>
      </c>
      <c r="P365" s="125"/>
      <c r="Q365" s="125"/>
      <c r="R365" s="125"/>
      <c r="S365" s="125"/>
      <c r="T365" s="122"/>
      <c r="U365" s="298"/>
      <c r="V365" s="28">
        <v>0.2525</v>
      </c>
      <c r="W365" s="299">
        <v>0.25</v>
      </c>
      <c r="X365" s="296"/>
      <c r="Y365" s="149">
        <f t="shared" si="177"/>
        <v>0.50249999999999995</v>
      </c>
      <c r="Z365" s="148">
        <f t="shared" si="192"/>
        <v>7.5250000000000004</v>
      </c>
      <c r="AA365" s="305"/>
      <c r="AB365" s="377">
        <f t="shared" si="201"/>
        <v>-30</v>
      </c>
      <c r="AC365" s="347"/>
      <c r="AD365" s="210" t="str">
        <f t="shared" si="178"/>
        <v/>
      </c>
      <c r="AE365" s="345">
        <f t="shared" si="193"/>
        <v>-22.475000000000001</v>
      </c>
      <c r="AF365" s="310"/>
      <c r="AG365" s="312"/>
      <c r="AH365" s="313"/>
      <c r="AI365" s="150">
        <f t="shared" si="194"/>
        <v>0</v>
      </c>
      <c r="AJ365" s="151">
        <f t="shared" si="179"/>
        <v>7.5250000000000004</v>
      </c>
      <c r="AK365" s="152">
        <f t="shared" si="195"/>
        <v>7.5250000000000004</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f t="shared" si="180"/>
        <v>18</v>
      </c>
      <c r="AX365" s="154" t="str">
        <f t="shared" si="181"/>
        <v/>
      </c>
      <c r="AY365" s="178">
        <f t="shared" si="182"/>
        <v>18</v>
      </c>
      <c r="AZ365" s="169" t="str">
        <f t="shared" si="183"/>
        <v/>
      </c>
      <c r="BA365" s="159">
        <f t="shared" si="184"/>
        <v>0.2525</v>
      </c>
      <c r="BB365" s="160" t="str">
        <f t="shared" si="185"/>
        <v/>
      </c>
      <c r="BC365" s="171">
        <f t="shared" si="208"/>
        <v>0.2525</v>
      </c>
      <c r="BD365" s="160" t="str">
        <f t="shared" si="186"/>
        <v/>
      </c>
      <c r="BE365" s="186">
        <f t="shared" si="187"/>
        <v>0.25</v>
      </c>
      <c r="BF365" s="160" t="str">
        <f t="shared" si="188"/>
        <v/>
      </c>
      <c r="BG365" s="171">
        <f t="shared" si="189"/>
        <v>0.25</v>
      </c>
      <c r="BH365" s="161" t="str">
        <f t="shared" si="190"/>
        <v/>
      </c>
      <c r="BI365" s="609"/>
      <c r="BQ365" s="52" t="s">
        <v>2277</v>
      </c>
      <c r="BV365" s="52" t="s">
        <v>2278</v>
      </c>
      <c r="BW365" s="52"/>
      <c r="CC365" s="52" t="s">
        <v>2279</v>
      </c>
    </row>
    <row r="366" spans="1:140" ht="56.25" x14ac:dyDescent="0.3">
      <c r="A366" s="205"/>
      <c r="B366" s="206"/>
      <c r="C366" s="198">
        <v>355</v>
      </c>
      <c r="D366" s="618" t="s">
        <v>3634</v>
      </c>
      <c r="E366" s="13" t="s">
        <v>3486</v>
      </c>
      <c r="F366" s="14"/>
      <c r="G366" s="123">
        <v>45176</v>
      </c>
      <c r="H366" s="124">
        <v>45201</v>
      </c>
      <c r="I366" s="130"/>
      <c r="J366" s="21"/>
      <c r="K366" s="134"/>
      <c r="L366" s="24"/>
      <c r="M366" s="372">
        <v>45201</v>
      </c>
      <c r="N366" s="147">
        <f t="shared" si="191"/>
        <v>18</v>
      </c>
      <c r="O366" s="23"/>
      <c r="P366" s="23"/>
      <c r="Q366" s="23"/>
      <c r="R366" s="23" t="s">
        <v>0</v>
      </c>
      <c r="S366" s="23"/>
      <c r="T366" s="24"/>
      <c r="U366" s="25"/>
      <c r="V366" s="28">
        <v>0.25</v>
      </c>
      <c r="W366" s="296"/>
      <c r="X366" s="296"/>
      <c r="Y366" s="149">
        <f t="shared" si="177"/>
        <v>0.25</v>
      </c>
      <c r="Z366" s="148">
        <f t="shared" si="192"/>
        <v>2.5</v>
      </c>
      <c r="AA366" s="306"/>
      <c r="AB366" s="377">
        <f t="shared" si="201"/>
        <v>-30</v>
      </c>
      <c r="AC366" s="348"/>
      <c r="AD366" s="210" t="str">
        <f t="shared" si="178"/>
        <v/>
      </c>
      <c r="AE366" s="345">
        <f t="shared" si="193"/>
        <v>-27.5</v>
      </c>
      <c r="AF366" s="318"/>
      <c r="AG366" s="317"/>
      <c r="AH366" s="315"/>
      <c r="AI366" s="150">
        <f t="shared" si="194"/>
        <v>0</v>
      </c>
      <c r="AJ366" s="151">
        <f t="shared" si="179"/>
        <v>2.5</v>
      </c>
      <c r="AK366" s="152">
        <f t="shared" si="195"/>
        <v>2.5</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f t="shared" si="180"/>
        <v>18</v>
      </c>
      <c r="AX366" s="154" t="str">
        <f t="shared" si="181"/>
        <v/>
      </c>
      <c r="AY366" s="178">
        <f t="shared" si="182"/>
        <v>18</v>
      </c>
      <c r="AZ366" s="169" t="str">
        <f t="shared" si="183"/>
        <v/>
      </c>
      <c r="BA366" s="159">
        <f t="shared" si="184"/>
        <v>0.25</v>
      </c>
      <c r="BB366" s="160" t="str">
        <f t="shared" si="185"/>
        <v/>
      </c>
      <c r="BC366" s="171">
        <f t="shared" si="208"/>
        <v>0.25</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56.25" x14ac:dyDescent="0.3">
      <c r="A367" s="205"/>
      <c r="B367" s="206"/>
      <c r="C367" s="197">
        <v>356</v>
      </c>
      <c r="D367" s="622" t="s">
        <v>3634</v>
      </c>
      <c r="E367" s="13" t="s">
        <v>3528</v>
      </c>
      <c r="F367" s="14"/>
      <c r="G367" s="123">
        <v>45176</v>
      </c>
      <c r="H367" s="124">
        <v>45201</v>
      </c>
      <c r="I367" s="130"/>
      <c r="J367" s="21"/>
      <c r="K367" s="134"/>
      <c r="L367" s="24"/>
      <c r="M367" s="372">
        <v>45201</v>
      </c>
      <c r="N367" s="147">
        <f t="shared" si="191"/>
        <v>18</v>
      </c>
      <c r="O367" s="23"/>
      <c r="P367" s="23"/>
      <c r="Q367" s="23"/>
      <c r="R367" s="23" t="s">
        <v>0</v>
      </c>
      <c r="S367" s="23"/>
      <c r="T367" s="24"/>
      <c r="U367" s="25"/>
      <c r="V367" s="28">
        <v>0.25</v>
      </c>
      <c r="W367" s="299"/>
      <c r="X367" s="296"/>
      <c r="Y367" s="149">
        <f t="shared" si="177"/>
        <v>0.25</v>
      </c>
      <c r="Z367" s="148">
        <f t="shared" si="192"/>
        <v>2.5</v>
      </c>
      <c r="AA367" s="306"/>
      <c r="AB367" s="377">
        <f t="shared" si="201"/>
        <v>-30</v>
      </c>
      <c r="AC367" s="348"/>
      <c r="AD367" s="210" t="str">
        <f t="shared" si="178"/>
        <v/>
      </c>
      <c r="AE367" s="345">
        <f t="shared" si="193"/>
        <v>-27.5</v>
      </c>
      <c r="AF367" s="318"/>
      <c r="AG367" s="317"/>
      <c r="AH367" s="315"/>
      <c r="AI367" s="150">
        <f t="shared" si="194"/>
        <v>0</v>
      </c>
      <c r="AJ367" s="151">
        <f t="shared" si="179"/>
        <v>2.5</v>
      </c>
      <c r="AK367" s="152">
        <f t="shared" si="195"/>
        <v>2.5</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f t="shared" si="180"/>
        <v>18</v>
      </c>
      <c r="AX367" s="154" t="str">
        <f t="shared" si="181"/>
        <v/>
      </c>
      <c r="AY367" s="178">
        <f t="shared" si="182"/>
        <v>18</v>
      </c>
      <c r="AZ367" s="169" t="str">
        <f t="shared" si="183"/>
        <v/>
      </c>
      <c r="BA367" s="159">
        <f t="shared" si="184"/>
        <v>0.25</v>
      </c>
      <c r="BB367" s="160" t="str">
        <f t="shared" si="185"/>
        <v/>
      </c>
      <c r="BC367" s="171">
        <f t="shared" si="208"/>
        <v>0.25</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56.25" x14ac:dyDescent="0.3">
      <c r="A368" s="205"/>
      <c r="B368" s="206"/>
      <c r="C368" s="198">
        <v>357</v>
      </c>
      <c r="D368" s="623" t="s">
        <v>3634</v>
      </c>
      <c r="E368" s="13" t="s">
        <v>3505</v>
      </c>
      <c r="F368" s="14"/>
      <c r="G368" s="123">
        <v>45176</v>
      </c>
      <c r="H368" s="124">
        <v>45201</v>
      </c>
      <c r="I368" s="130"/>
      <c r="J368" s="21"/>
      <c r="K368" s="134"/>
      <c r="L368" s="24"/>
      <c r="M368" s="372">
        <v>45201</v>
      </c>
      <c r="N368" s="147">
        <f t="shared" si="191"/>
        <v>18</v>
      </c>
      <c r="O368" s="23"/>
      <c r="P368" s="23"/>
      <c r="Q368" s="23"/>
      <c r="R368" s="23" t="s">
        <v>0</v>
      </c>
      <c r="S368" s="23"/>
      <c r="T368" s="24"/>
      <c r="U368" s="25"/>
      <c r="V368" s="28">
        <v>0.25</v>
      </c>
      <c r="W368" s="299"/>
      <c r="X368" s="296"/>
      <c r="Y368" s="149">
        <f t="shared" si="177"/>
        <v>0.25</v>
      </c>
      <c r="Z368" s="148">
        <f t="shared" si="192"/>
        <v>2.5</v>
      </c>
      <c r="AA368" s="306"/>
      <c r="AB368" s="377">
        <f t="shared" si="201"/>
        <v>-30</v>
      </c>
      <c r="AC368" s="348"/>
      <c r="AD368" s="210" t="str">
        <f t="shared" si="178"/>
        <v/>
      </c>
      <c r="AE368" s="345">
        <f t="shared" si="193"/>
        <v>-27.5</v>
      </c>
      <c r="AF368" s="318"/>
      <c r="AG368" s="317"/>
      <c r="AH368" s="315"/>
      <c r="AI368" s="150">
        <f t="shared" si="194"/>
        <v>0</v>
      </c>
      <c r="AJ368" s="151">
        <f t="shared" si="179"/>
        <v>2.5</v>
      </c>
      <c r="AK368" s="152">
        <f t="shared" si="195"/>
        <v>2.5</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f t="shared" si="180"/>
        <v>18</v>
      </c>
      <c r="AX368" s="154" t="str">
        <f t="shared" si="181"/>
        <v/>
      </c>
      <c r="AY368" s="178">
        <f t="shared" si="182"/>
        <v>18</v>
      </c>
      <c r="AZ368" s="169" t="str">
        <f t="shared" si="183"/>
        <v/>
      </c>
      <c r="BA368" s="159">
        <f t="shared" si="184"/>
        <v>0.25</v>
      </c>
      <c r="BB368" s="160" t="str">
        <f t="shared" si="185"/>
        <v/>
      </c>
      <c r="BC368" s="171">
        <f t="shared" si="208"/>
        <v>0.25</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75" x14ac:dyDescent="0.3">
      <c r="A369" s="205"/>
      <c r="B369" s="206"/>
      <c r="C369" s="198">
        <v>358</v>
      </c>
      <c r="D369" s="616" t="s">
        <v>3635</v>
      </c>
      <c r="E369" s="15" t="s">
        <v>3528</v>
      </c>
      <c r="F369" s="14"/>
      <c r="G369" s="123">
        <v>45177</v>
      </c>
      <c r="H369" s="124"/>
      <c r="I369" s="130"/>
      <c r="J369" s="21"/>
      <c r="K369" s="134"/>
      <c r="L369" s="24"/>
      <c r="M369" s="372">
        <v>45177</v>
      </c>
      <c r="N369" s="147">
        <f t="shared" si="191"/>
        <v>1</v>
      </c>
      <c r="O369" s="23" t="s">
        <v>0</v>
      </c>
      <c r="P369" s="23"/>
      <c r="Q369" s="23"/>
      <c r="R369" s="23"/>
      <c r="S369" s="23"/>
      <c r="T369" s="24"/>
      <c r="U369" s="25"/>
      <c r="V369" s="28">
        <v>0.25</v>
      </c>
      <c r="W369" s="299">
        <v>0.25</v>
      </c>
      <c r="X369" s="296"/>
      <c r="Y369" s="149">
        <f t="shared" si="177"/>
        <v>0.5</v>
      </c>
      <c r="Z369" s="148">
        <f t="shared" si="192"/>
        <v>7.5</v>
      </c>
      <c r="AA369" s="306"/>
      <c r="AB369" s="377">
        <f t="shared" si="201"/>
        <v>-30</v>
      </c>
      <c r="AC369" s="348"/>
      <c r="AD369" s="210" t="str">
        <f t="shared" si="178"/>
        <v/>
      </c>
      <c r="AE369" s="345">
        <f t="shared" si="193"/>
        <v>-22.5</v>
      </c>
      <c r="AF369" s="318"/>
      <c r="AG369" s="317"/>
      <c r="AH369" s="315"/>
      <c r="AI369" s="150">
        <f t="shared" si="194"/>
        <v>0</v>
      </c>
      <c r="AJ369" s="151">
        <f t="shared" si="179"/>
        <v>7.5</v>
      </c>
      <c r="AK369" s="152">
        <f t="shared" si="195"/>
        <v>7.5</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f t="shared" si="180"/>
        <v>1</v>
      </c>
      <c r="AX369" s="154" t="str">
        <f t="shared" si="181"/>
        <v/>
      </c>
      <c r="AY369" s="178">
        <f t="shared" si="182"/>
        <v>1</v>
      </c>
      <c r="AZ369" s="169" t="str">
        <f t="shared" si="183"/>
        <v/>
      </c>
      <c r="BA369" s="159">
        <f t="shared" si="184"/>
        <v>0.25</v>
      </c>
      <c r="BB369" s="160" t="str">
        <f t="shared" si="185"/>
        <v/>
      </c>
      <c r="BC369" s="171">
        <f t="shared" si="208"/>
        <v>0.25</v>
      </c>
      <c r="BD369" s="160" t="str">
        <f t="shared" si="186"/>
        <v/>
      </c>
      <c r="BE369" s="186">
        <f t="shared" si="187"/>
        <v>0.25</v>
      </c>
      <c r="BF369" s="160" t="str">
        <f t="shared" si="188"/>
        <v/>
      </c>
      <c r="BG369" s="171">
        <f t="shared" si="189"/>
        <v>0.25</v>
      </c>
      <c r="BH369" s="161" t="str">
        <f t="shared" si="190"/>
        <v/>
      </c>
      <c r="BI369" s="609"/>
      <c r="BQ369" s="52" t="s">
        <v>2289</v>
      </c>
      <c r="BV369" s="52" t="s">
        <v>2290</v>
      </c>
      <c r="BW369" s="52"/>
      <c r="CC369" s="52" t="s">
        <v>2291</v>
      </c>
    </row>
    <row r="370" spans="1:81" ht="75" x14ac:dyDescent="0.3">
      <c r="A370" s="205"/>
      <c r="B370" s="206"/>
      <c r="C370" s="197">
        <v>359</v>
      </c>
      <c r="D370" s="633" t="s">
        <v>3636</v>
      </c>
      <c r="E370" s="13" t="s">
        <v>3486</v>
      </c>
      <c r="F370" s="14"/>
      <c r="G370" s="123">
        <v>45177</v>
      </c>
      <c r="H370" s="124">
        <v>45201</v>
      </c>
      <c r="I370" s="130"/>
      <c r="J370" s="21"/>
      <c r="K370" s="134"/>
      <c r="L370" s="24"/>
      <c r="M370" s="372">
        <v>45201</v>
      </c>
      <c r="N370" s="147">
        <f t="shared" si="191"/>
        <v>17</v>
      </c>
      <c r="O370" s="23" t="s">
        <v>0</v>
      </c>
      <c r="P370" s="23"/>
      <c r="Q370" s="23"/>
      <c r="R370" s="23"/>
      <c r="S370" s="23"/>
      <c r="T370" s="24"/>
      <c r="U370" s="25"/>
      <c r="V370" s="28">
        <v>0.25</v>
      </c>
      <c r="W370" s="299">
        <v>0.25</v>
      </c>
      <c r="X370" s="296"/>
      <c r="Y370" s="149">
        <f t="shared" si="177"/>
        <v>0.5</v>
      </c>
      <c r="Z370" s="148">
        <f t="shared" si="192"/>
        <v>7.5</v>
      </c>
      <c r="AA370" s="306"/>
      <c r="AB370" s="377">
        <f t="shared" si="201"/>
        <v>-30</v>
      </c>
      <c r="AC370" s="348"/>
      <c r="AD370" s="210" t="str">
        <f t="shared" si="178"/>
        <v/>
      </c>
      <c r="AE370" s="345">
        <f t="shared" si="193"/>
        <v>-22.5</v>
      </c>
      <c r="AF370" s="318"/>
      <c r="AG370" s="317"/>
      <c r="AH370" s="315"/>
      <c r="AI370" s="150">
        <f t="shared" si="194"/>
        <v>0</v>
      </c>
      <c r="AJ370" s="151">
        <f t="shared" si="179"/>
        <v>7.5</v>
      </c>
      <c r="AK370" s="152">
        <f t="shared" si="195"/>
        <v>7.5</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f t="shared" si="180"/>
        <v>17</v>
      </c>
      <c r="AX370" s="154" t="str">
        <f t="shared" si="181"/>
        <v/>
      </c>
      <c r="AY370" s="178">
        <f t="shared" si="182"/>
        <v>17</v>
      </c>
      <c r="AZ370" s="169" t="str">
        <f t="shared" si="183"/>
        <v/>
      </c>
      <c r="BA370" s="159">
        <f t="shared" si="184"/>
        <v>0.25</v>
      </c>
      <c r="BB370" s="160" t="str">
        <f t="shared" si="185"/>
        <v/>
      </c>
      <c r="BC370" s="171">
        <f t="shared" si="208"/>
        <v>0.25</v>
      </c>
      <c r="BD370" s="160" t="str">
        <f t="shared" si="186"/>
        <v/>
      </c>
      <c r="BE370" s="186">
        <f t="shared" si="187"/>
        <v>0.25</v>
      </c>
      <c r="BF370" s="160" t="str">
        <f t="shared" si="188"/>
        <v/>
      </c>
      <c r="BG370" s="171">
        <f t="shared" si="189"/>
        <v>0.25</v>
      </c>
      <c r="BH370" s="161" t="str">
        <f t="shared" si="190"/>
        <v/>
      </c>
      <c r="BI370" s="609"/>
      <c r="BQ370" s="52" t="s">
        <v>2292</v>
      </c>
      <c r="BV370" s="52" t="s">
        <v>2293</v>
      </c>
      <c r="BW370" s="52"/>
      <c r="CC370" s="52" t="s">
        <v>2294</v>
      </c>
    </row>
    <row r="371" spans="1:81" ht="56.25" x14ac:dyDescent="0.3">
      <c r="A371" s="205"/>
      <c r="B371" s="206"/>
      <c r="C371" s="198">
        <v>360</v>
      </c>
      <c r="D371" s="618" t="s">
        <v>3637</v>
      </c>
      <c r="E371" s="13" t="s">
        <v>3486</v>
      </c>
      <c r="F371" s="14"/>
      <c r="G371" s="123">
        <v>45177</v>
      </c>
      <c r="H371" s="126">
        <v>45201</v>
      </c>
      <c r="I371" s="132"/>
      <c r="J371" s="69"/>
      <c r="K371" s="136"/>
      <c r="L371" s="26"/>
      <c r="M371" s="372">
        <v>45201</v>
      </c>
      <c r="N371" s="147">
        <f t="shared" si="191"/>
        <v>17</v>
      </c>
      <c r="O371" s="23" t="s">
        <v>0</v>
      </c>
      <c r="P371" s="23"/>
      <c r="Q371" s="23"/>
      <c r="R371" s="23"/>
      <c r="S371" s="23"/>
      <c r="T371" s="24"/>
      <c r="U371" s="25"/>
      <c r="V371" s="28">
        <v>0.25</v>
      </c>
      <c r="W371" s="299">
        <v>0.25</v>
      </c>
      <c r="X371" s="296"/>
      <c r="Y371" s="149">
        <f t="shared" si="177"/>
        <v>0.5</v>
      </c>
      <c r="Z371" s="148">
        <f t="shared" si="192"/>
        <v>7.5</v>
      </c>
      <c r="AA371" s="306"/>
      <c r="AB371" s="377">
        <f t="shared" si="201"/>
        <v>-30</v>
      </c>
      <c r="AC371" s="348"/>
      <c r="AD371" s="210" t="str">
        <f t="shared" si="178"/>
        <v/>
      </c>
      <c r="AE371" s="345">
        <f t="shared" si="193"/>
        <v>-22.5</v>
      </c>
      <c r="AF371" s="318"/>
      <c r="AG371" s="317"/>
      <c r="AH371" s="315"/>
      <c r="AI371" s="150">
        <f t="shared" si="194"/>
        <v>0</v>
      </c>
      <c r="AJ371" s="151">
        <f t="shared" si="179"/>
        <v>7.5</v>
      </c>
      <c r="AK371" s="152">
        <f t="shared" si="195"/>
        <v>7.5</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f t="shared" si="180"/>
        <v>17</v>
      </c>
      <c r="AX371" s="154" t="str">
        <f t="shared" si="181"/>
        <v/>
      </c>
      <c r="AY371" s="178">
        <f t="shared" si="182"/>
        <v>17</v>
      </c>
      <c r="AZ371" s="169" t="str">
        <f t="shared" si="183"/>
        <v/>
      </c>
      <c r="BA371" s="159">
        <f t="shared" si="184"/>
        <v>0.25</v>
      </c>
      <c r="BB371" s="160" t="str">
        <f t="shared" si="185"/>
        <v/>
      </c>
      <c r="BC371" s="171">
        <f t="shared" si="208"/>
        <v>0.25</v>
      </c>
      <c r="BD371" s="160" t="str">
        <f t="shared" si="186"/>
        <v/>
      </c>
      <c r="BE371" s="186">
        <f t="shared" si="187"/>
        <v>0.25</v>
      </c>
      <c r="BF371" s="160" t="str">
        <f t="shared" si="188"/>
        <v/>
      </c>
      <c r="BG371" s="171">
        <f t="shared" si="189"/>
        <v>0.25</v>
      </c>
      <c r="BH371" s="161" t="str">
        <f t="shared" si="190"/>
        <v/>
      </c>
      <c r="BI371" s="609"/>
      <c r="BQ371" s="52" t="s">
        <v>2295</v>
      </c>
      <c r="BV371" s="52" t="s">
        <v>2296</v>
      </c>
      <c r="BW371" s="52"/>
      <c r="CC371" s="52" t="s">
        <v>2297</v>
      </c>
    </row>
    <row r="372" spans="1:81" ht="56.25" x14ac:dyDescent="0.3">
      <c r="A372" s="205"/>
      <c r="B372" s="206"/>
      <c r="C372" s="197">
        <v>361</v>
      </c>
      <c r="D372" s="618" t="s">
        <v>3638</v>
      </c>
      <c r="E372" s="13" t="s">
        <v>3486</v>
      </c>
      <c r="F372" s="14"/>
      <c r="G372" s="123">
        <v>45180</v>
      </c>
      <c r="H372" s="124">
        <v>45204</v>
      </c>
      <c r="I372" s="130"/>
      <c r="J372" s="21"/>
      <c r="K372" s="134"/>
      <c r="L372" s="24"/>
      <c r="M372" s="372">
        <v>45204</v>
      </c>
      <c r="N372" s="147">
        <f t="shared" si="191"/>
        <v>19</v>
      </c>
      <c r="O372" s="23" t="s">
        <v>0</v>
      </c>
      <c r="P372" s="23"/>
      <c r="Q372" s="23"/>
      <c r="R372" s="23"/>
      <c r="S372" s="23"/>
      <c r="T372" s="24"/>
      <c r="U372" s="25"/>
      <c r="V372" s="28">
        <v>0.25</v>
      </c>
      <c r="W372" s="299">
        <v>0.25</v>
      </c>
      <c r="X372" s="296"/>
      <c r="Y372" s="149">
        <f t="shared" si="177"/>
        <v>0.5</v>
      </c>
      <c r="Z372" s="148">
        <f t="shared" si="192"/>
        <v>7.5</v>
      </c>
      <c r="AA372" s="306"/>
      <c r="AB372" s="377">
        <f t="shared" si="201"/>
        <v>-30</v>
      </c>
      <c r="AC372" s="348"/>
      <c r="AD372" s="210" t="str">
        <f t="shared" si="178"/>
        <v/>
      </c>
      <c r="AE372" s="345">
        <f t="shared" si="193"/>
        <v>-22.5</v>
      </c>
      <c r="AF372" s="318"/>
      <c r="AG372" s="317"/>
      <c r="AH372" s="315"/>
      <c r="AI372" s="150">
        <f t="shared" si="194"/>
        <v>0</v>
      </c>
      <c r="AJ372" s="151">
        <f t="shared" si="179"/>
        <v>7.5</v>
      </c>
      <c r="AK372" s="152">
        <f t="shared" si="195"/>
        <v>7.5</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f t="shared" si="180"/>
        <v>19</v>
      </c>
      <c r="AX372" s="154" t="str">
        <f t="shared" si="181"/>
        <v/>
      </c>
      <c r="AY372" s="178">
        <f t="shared" si="182"/>
        <v>19</v>
      </c>
      <c r="AZ372" s="169" t="str">
        <f t="shared" si="183"/>
        <v/>
      </c>
      <c r="BA372" s="159">
        <f t="shared" si="184"/>
        <v>0.25</v>
      </c>
      <c r="BB372" s="160" t="str">
        <f t="shared" si="185"/>
        <v/>
      </c>
      <c r="BC372" s="171">
        <f t="shared" si="208"/>
        <v>0.25</v>
      </c>
      <c r="BD372" s="160" t="str">
        <f t="shared" si="186"/>
        <v/>
      </c>
      <c r="BE372" s="186">
        <f t="shared" si="187"/>
        <v>0.25</v>
      </c>
      <c r="BF372" s="160" t="str">
        <f t="shared" si="188"/>
        <v/>
      </c>
      <c r="BG372" s="171">
        <f t="shared" si="189"/>
        <v>0.25</v>
      </c>
      <c r="BH372" s="161" t="str">
        <f t="shared" si="190"/>
        <v/>
      </c>
      <c r="BI372" s="609"/>
      <c r="BQ372" s="52" t="s">
        <v>2298</v>
      </c>
      <c r="BV372" s="52" t="s">
        <v>2299</v>
      </c>
      <c r="BW372" s="52"/>
      <c r="CC372" s="52" t="s">
        <v>1809</v>
      </c>
    </row>
    <row r="373" spans="1:81" ht="56.25" x14ac:dyDescent="0.3">
      <c r="A373" s="205"/>
      <c r="B373" s="206"/>
      <c r="C373" s="198">
        <v>362</v>
      </c>
      <c r="D373" s="622" t="s">
        <v>3638</v>
      </c>
      <c r="E373" s="15" t="s">
        <v>3528</v>
      </c>
      <c r="F373" s="14"/>
      <c r="G373" s="123">
        <v>45180</v>
      </c>
      <c r="H373" s="124"/>
      <c r="I373" s="130"/>
      <c r="J373" s="21"/>
      <c r="K373" s="134"/>
      <c r="L373" s="24"/>
      <c r="M373" s="372">
        <v>45181</v>
      </c>
      <c r="N373" s="147">
        <f t="shared" si="191"/>
        <v>2</v>
      </c>
      <c r="O373" s="23" t="s">
        <v>0</v>
      </c>
      <c r="P373" s="23"/>
      <c r="Q373" s="23"/>
      <c r="R373" s="23"/>
      <c r="S373" s="23"/>
      <c r="T373" s="24"/>
      <c r="U373" s="25"/>
      <c r="V373" s="28">
        <v>0.25</v>
      </c>
      <c r="W373" s="299">
        <v>0.25</v>
      </c>
      <c r="X373" s="296"/>
      <c r="Y373" s="149">
        <f t="shared" si="177"/>
        <v>0.5</v>
      </c>
      <c r="Z373" s="148">
        <f t="shared" si="192"/>
        <v>7.5</v>
      </c>
      <c r="AA373" s="306"/>
      <c r="AB373" s="377">
        <f t="shared" si="201"/>
        <v>-30</v>
      </c>
      <c r="AC373" s="348"/>
      <c r="AD373" s="210" t="str">
        <f t="shared" si="178"/>
        <v/>
      </c>
      <c r="AE373" s="345">
        <f t="shared" si="193"/>
        <v>-22.5</v>
      </c>
      <c r="AF373" s="318"/>
      <c r="AG373" s="317"/>
      <c r="AH373" s="315"/>
      <c r="AI373" s="150">
        <f t="shared" si="194"/>
        <v>0</v>
      </c>
      <c r="AJ373" s="151">
        <f t="shared" si="179"/>
        <v>7.5</v>
      </c>
      <c r="AK373" s="152">
        <f t="shared" si="195"/>
        <v>7.5</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f t="shared" si="180"/>
        <v>2</v>
      </c>
      <c r="AX373" s="154" t="str">
        <f t="shared" si="181"/>
        <v/>
      </c>
      <c r="AY373" s="178">
        <f t="shared" si="182"/>
        <v>2</v>
      </c>
      <c r="AZ373" s="169" t="str">
        <f t="shared" si="183"/>
        <v/>
      </c>
      <c r="BA373" s="159">
        <f t="shared" si="184"/>
        <v>0.25</v>
      </c>
      <c r="BB373" s="160" t="str">
        <f t="shared" si="185"/>
        <v/>
      </c>
      <c r="BC373" s="171">
        <f t="shared" si="208"/>
        <v>0.25</v>
      </c>
      <c r="BD373" s="160" t="str">
        <f t="shared" si="186"/>
        <v/>
      </c>
      <c r="BE373" s="186">
        <f t="shared" si="187"/>
        <v>0.25</v>
      </c>
      <c r="BF373" s="160" t="str">
        <f t="shared" si="188"/>
        <v/>
      </c>
      <c r="BG373" s="171">
        <f t="shared" si="189"/>
        <v>0.25</v>
      </c>
      <c r="BH373" s="161" t="str">
        <f t="shared" si="190"/>
        <v/>
      </c>
      <c r="BI373" s="609"/>
      <c r="BQ373" s="52" t="s">
        <v>2300</v>
      </c>
      <c r="BV373" s="52" t="s">
        <v>2301</v>
      </c>
      <c r="BW373" s="52"/>
      <c r="CC373" s="52" t="s">
        <v>2302</v>
      </c>
    </row>
    <row r="374" spans="1:81" ht="56.25" x14ac:dyDescent="0.3">
      <c r="A374" s="205"/>
      <c r="B374" s="206"/>
      <c r="C374" s="198">
        <v>363</v>
      </c>
      <c r="D374" s="623" t="s">
        <v>3638</v>
      </c>
      <c r="E374" s="13" t="s">
        <v>3505</v>
      </c>
      <c r="F374" s="14"/>
      <c r="G374" s="123">
        <v>45180</v>
      </c>
      <c r="H374" s="124">
        <v>45201</v>
      </c>
      <c r="I374" s="130"/>
      <c r="J374" s="21"/>
      <c r="K374" s="134"/>
      <c r="L374" s="24"/>
      <c r="M374" s="372">
        <v>45201</v>
      </c>
      <c r="N374" s="147">
        <f t="shared" si="191"/>
        <v>16</v>
      </c>
      <c r="O374" s="23"/>
      <c r="P374" s="23"/>
      <c r="Q374" s="23"/>
      <c r="R374" s="23" t="s">
        <v>0</v>
      </c>
      <c r="S374" s="23"/>
      <c r="T374" s="24"/>
      <c r="U374" s="25"/>
      <c r="V374" s="28">
        <v>0.25</v>
      </c>
      <c r="W374" s="299"/>
      <c r="X374" s="296"/>
      <c r="Y374" s="149">
        <f t="shared" si="177"/>
        <v>0.25</v>
      </c>
      <c r="Z374" s="148">
        <f t="shared" si="192"/>
        <v>2.5</v>
      </c>
      <c r="AA374" s="306"/>
      <c r="AB374" s="377">
        <f t="shared" si="201"/>
        <v>-30</v>
      </c>
      <c r="AC374" s="348"/>
      <c r="AD374" s="210" t="str">
        <f t="shared" si="178"/>
        <v/>
      </c>
      <c r="AE374" s="345">
        <f t="shared" si="193"/>
        <v>-27.5</v>
      </c>
      <c r="AF374" s="318"/>
      <c r="AG374" s="317"/>
      <c r="AH374" s="315"/>
      <c r="AI374" s="150">
        <f t="shared" si="194"/>
        <v>0</v>
      </c>
      <c r="AJ374" s="151">
        <f t="shared" si="179"/>
        <v>2.5</v>
      </c>
      <c r="AK374" s="152">
        <f t="shared" si="195"/>
        <v>2.5</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f t="shared" si="180"/>
        <v>16</v>
      </c>
      <c r="AX374" s="154" t="str">
        <f t="shared" si="181"/>
        <v/>
      </c>
      <c r="AY374" s="178">
        <f t="shared" si="182"/>
        <v>16</v>
      </c>
      <c r="AZ374" s="169" t="str">
        <f t="shared" si="183"/>
        <v/>
      </c>
      <c r="BA374" s="159">
        <f t="shared" si="184"/>
        <v>0.25</v>
      </c>
      <c r="BB374" s="160" t="str">
        <f t="shared" si="185"/>
        <v/>
      </c>
      <c r="BC374" s="171">
        <f t="shared" si="208"/>
        <v>0.25</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37.5" x14ac:dyDescent="0.3">
      <c r="A375" s="205"/>
      <c r="B375" s="206"/>
      <c r="C375" s="197">
        <v>364</v>
      </c>
      <c r="D375" s="618" t="s">
        <v>3639</v>
      </c>
      <c r="E375" s="13" t="s">
        <v>3486</v>
      </c>
      <c r="F375" s="14"/>
      <c r="G375" s="123">
        <v>45180</v>
      </c>
      <c r="H375" s="124">
        <v>45204</v>
      </c>
      <c r="I375" s="130"/>
      <c r="J375" s="21"/>
      <c r="K375" s="134"/>
      <c r="L375" s="24"/>
      <c r="M375" s="372">
        <v>45204</v>
      </c>
      <c r="N375" s="147">
        <f t="shared" si="191"/>
        <v>19</v>
      </c>
      <c r="O375" s="23" t="s">
        <v>0</v>
      </c>
      <c r="P375" s="23"/>
      <c r="Q375" s="23"/>
      <c r="R375" s="23"/>
      <c r="S375" s="23"/>
      <c r="T375" s="24"/>
      <c r="U375" s="25"/>
      <c r="V375" s="28">
        <v>0.25</v>
      </c>
      <c r="W375" s="299">
        <v>0.25</v>
      </c>
      <c r="X375" s="296"/>
      <c r="Y375" s="149">
        <f t="shared" si="177"/>
        <v>0.5</v>
      </c>
      <c r="Z375" s="148">
        <f t="shared" si="192"/>
        <v>7.5</v>
      </c>
      <c r="AA375" s="306"/>
      <c r="AB375" s="377">
        <f t="shared" si="201"/>
        <v>-30</v>
      </c>
      <c r="AC375" s="348"/>
      <c r="AD375" s="210" t="str">
        <f t="shared" si="178"/>
        <v/>
      </c>
      <c r="AE375" s="345">
        <f t="shared" si="193"/>
        <v>-22.5</v>
      </c>
      <c r="AF375" s="318"/>
      <c r="AG375" s="317"/>
      <c r="AH375" s="315"/>
      <c r="AI375" s="150">
        <f t="shared" si="194"/>
        <v>0</v>
      </c>
      <c r="AJ375" s="151">
        <f t="shared" si="179"/>
        <v>7.5</v>
      </c>
      <c r="AK375" s="152">
        <f t="shared" si="195"/>
        <v>7.5</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f t="shared" si="180"/>
        <v>19</v>
      </c>
      <c r="AX375" s="154" t="str">
        <f t="shared" si="181"/>
        <v/>
      </c>
      <c r="AY375" s="178">
        <f t="shared" si="182"/>
        <v>19</v>
      </c>
      <c r="AZ375" s="169" t="str">
        <f t="shared" si="183"/>
        <v/>
      </c>
      <c r="BA375" s="159">
        <f t="shared" si="184"/>
        <v>0.25</v>
      </c>
      <c r="BB375" s="160" t="str">
        <f t="shared" si="185"/>
        <v/>
      </c>
      <c r="BC375" s="171">
        <f t="shared" si="208"/>
        <v>0.25</v>
      </c>
      <c r="BD375" s="160" t="str">
        <f t="shared" si="186"/>
        <v/>
      </c>
      <c r="BE375" s="186">
        <f t="shared" si="187"/>
        <v>0.25</v>
      </c>
      <c r="BF375" s="160" t="str">
        <f t="shared" si="188"/>
        <v/>
      </c>
      <c r="BG375" s="171">
        <f t="shared" si="189"/>
        <v>0.25</v>
      </c>
      <c r="BH375" s="161" t="str">
        <f t="shared" si="190"/>
        <v/>
      </c>
      <c r="BI375" s="609"/>
      <c r="BQ375" s="52" t="s">
        <v>2305</v>
      </c>
      <c r="BV375" s="52" t="s">
        <v>2306</v>
      </c>
      <c r="BW375" s="52"/>
      <c r="CC375" s="52" t="s">
        <v>1993</v>
      </c>
    </row>
    <row r="376" spans="1:81" ht="37.5" x14ac:dyDescent="0.3">
      <c r="A376" s="205"/>
      <c r="B376" s="206"/>
      <c r="C376" s="198">
        <v>365</v>
      </c>
      <c r="D376" s="622" t="s">
        <v>3639</v>
      </c>
      <c r="E376" s="13" t="s">
        <v>3528</v>
      </c>
      <c r="F376" s="14"/>
      <c r="G376" s="123">
        <v>45180</v>
      </c>
      <c r="H376" s="124">
        <v>45202</v>
      </c>
      <c r="I376" s="130"/>
      <c r="J376" s="21"/>
      <c r="K376" s="134"/>
      <c r="L376" s="24"/>
      <c r="M376" s="372">
        <v>45202</v>
      </c>
      <c r="N376" s="147">
        <f t="shared" si="191"/>
        <v>17</v>
      </c>
      <c r="O376" s="23"/>
      <c r="P376" s="23"/>
      <c r="Q376" s="23"/>
      <c r="R376" s="23" t="s">
        <v>0</v>
      </c>
      <c r="S376" s="23"/>
      <c r="T376" s="24"/>
      <c r="U376" s="25"/>
      <c r="V376" s="28">
        <v>0.25</v>
      </c>
      <c r="W376" s="299"/>
      <c r="X376" s="296"/>
      <c r="Y376" s="149">
        <f t="shared" si="177"/>
        <v>0.25</v>
      </c>
      <c r="Z376" s="148">
        <f t="shared" si="192"/>
        <v>2.5</v>
      </c>
      <c r="AA376" s="306"/>
      <c r="AB376" s="377">
        <f t="shared" si="201"/>
        <v>-30</v>
      </c>
      <c r="AC376" s="348"/>
      <c r="AD376" s="210" t="str">
        <f t="shared" si="178"/>
        <v/>
      </c>
      <c r="AE376" s="345">
        <f t="shared" si="193"/>
        <v>-27.5</v>
      </c>
      <c r="AF376" s="318"/>
      <c r="AG376" s="317"/>
      <c r="AH376" s="315"/>
      <c r="AI376" s="150">
        <f t="shared" si="194"/>
        <v>0</v>
      </c>
      <c r="AJ376" s="151">
        <f t="shared" si="179"/>
        <v>2.5</v>
      </c>
      <c r="AK376" s="152">
        <f t="shared" si="195"/>
        <v>2.5</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f t="shared" si="180"/>
        <v>17</v>
      </c>
      <c r="AX376" s="154" t="str">
        <f t="shared" si="181"/>
        <v/>
      </c>
      <c r="AY376" s="178">
        <f t="shared" si="182"/>
        <v>17</v>
      </c>
      <c r="AZ376" s="169" t="str">
        <f t="shared" si="183"/>
        <v/>
      </c>
      <c r="BA376" s="159">
        <f t="shared" si="184"/>
        <v>0.25</v>
      </c>
      <c r="BB376" s="160" t="str">
        <f t="shared" si="185"/>
        <v/>
      </c>
      <c r="BC376" s="171">
        <f t="shared" si="208"/>
        <v>0.25</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37.5" x14ac:dyDescent="0.3">
      <c r="A377" s="205"/>
      <c r="B377" s="206"/>
      <c r="C377" s="197">
        <v>366</v>
      </c>
      <c r="D377" s="623" t="s">
        <v>3639</v>
      </c>
      <c r="E377" s="15" t="s">
        <v>3505</v>
      </c>
      <c r="F377" s="14"/>
      <c r="G377" s="123">
        <v>45180</v>
      </c>
      <c r="H377" s="124">
        <v>45202</v>
      </c>
      <c r="I377" s="130"/>
      <c r="J377" s="21"/>
      <c r="K377" s="134"/>
      <c r="L377" s="24"/>
      <c r="M377" s="372">
        <v>45202</v>
      </c>
      <c r="N377" s="147">
        <f t="shared" si="191"/>
        <v>17</v>
      </c>
      <c r="O377" s="23"/>
      <c r="P377" s="23"/>
      <c r="Q377" s="23"/>
      <c r="R377" s="23" t="s">
        <v>0</v>
      </c>
      <c r="S377" s="23"/>
      <c r="T377" s="24"/>
      <c r="U377" s="25"/>
      <c r="V377" s="28">
        <v>0.254</v>
      </c>
      <c r="W377" s="299"/>
      <c r="X377" s="296"/>
      <c r="Y377" s="149">
        <f t="shared" si="177"/>
        <v>0.254</v>
      </c>
      <c r="Z377" s="148">
        <f t="shared" si="192"/>
        <v>2.54</v>
      </c>
      <c r="AA377" s="306"/>
      <c r="AB377" s="377">
        <f t="shared" si="201"/>
        <v>-30</v>
      </c>
      <c r="AC377" s="348"/>
      <c r="AD377" s="210" t="str">
        <f t="shared" si="178"/>
        <v/>
      </c>
      <c r="AE377" s="345">
        <f t="shared" si="193"/>
        <v>-27.46</v>
      </c>
      <c r="AF377" s="318"/>
      <c r="AG377" s="317"/>
      <c r="AH377" s="315"/>
      <c r="AI377" s="150">
        <f t="shared" si="194"/>
        <v>0</v>
      </c>
      <c r="AJ377" s="151">
        <f t="shared" si="179"/>
        <v>2.54</v>
      </c>
      <c r="AK377" s="152">
        <f t="shared" si="195"/>
        <v>2.54</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f t="shared" si="180"/>
        <v>17</v>
      </c>
      <c r="AX377" s="154" t="str">
        <f t="shared" si="181"/>
        <v/>
      </c>
      <c r="AY377" s="178">
        <f t="shared" si="182"/>
        <v>17</v>
      </c>
      <c r="AZ377" s="169" t="str">
        <f t="shared" si="183"/>
        <v/>
      </c>
      <c r="BA377" s="159">
        <f t="shared" si="184"/>
        <v>0.254</v>
      </c>
      <c r="BB377" s="160" t="str">
        <f t="shared" si="185"/>
        <v/>
      </c>
      <c r="BC377" s="171">
        <f t="shared" si="208"/>
        <v>0.254</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56.25" x14ac:dyDescent="0.3">
      <c r="A378" s="205"/>
      <c r="B378" s="206"/>
      <c r="C378" s="198">
        <v>367</v>
      </c>
      <c r="D378" s="618" t="s">
        <v>3640</v>
      </c>
      <c r="E378" s="13" t="s">
        <v>3486</v>
      </c>
      <c r="F378" s="14"/>
      <c r="G378" s="123">
        <v>45181</v>
      </c>
      <c r="H378" s="124">
        <v>45202</v>
      </c>
      <c r="I378" s="130"/>
      <c r="J378" s="21"/>
      <c r="K378" s="134"/>
      <c r="L378" s="24"/>
      <c r="M378" s="372">
        <v>45202</v>
      </c>
      <c r="N378" s="147">
        <f t="shared" si="191"/>
        <v>16</v>
      </c>
      <c r="O378" s="23"/>
      <c r="P378" s="23"/>
      <c r="Q378" s="23"/>
      <c r="R378" s="23" t="s">
        <v>0</v>
      </c>
      <c r="S378" s="23"/>
      <c r="T378" s="24"/>
      <c r="U378" s="25"/>
      <c r="V378" s="28">
        <v>0.25</v>
      </c>
      <c r="W378" s="299"/>
      <c r="X378" s="296"/>
      <c r="Y378" s="149">
        <f t="shared" si="177"/>
        <v>0.25</v>
      </c>
      <c r="Z378" s="148">
        <f t="shared" si="192"/>
        <v>2.5</v>
      </c>
      <c r="AA378" s="306"/>
      <c r="AB378" s="377">
        <f t="shared" si="201"/>
        <v>-30</v>
      </c>
      <c r="AC378" s="348"/>
      <c r="AD378" s="210" t="str">
        <f t="shared" si="178"/>
        <v/>
      </c>
      <c r="AE378" s="345">
        <f t="shared" si="193"/>
        <v>-27.5</v>
      </c>
      <c r="AF378" s="318"/>
      <c r="AG378" s="317"/>
      <c r="AH378" s="315"/>
      <c r="AI378" s="150">
        <f t="shared" si="194"/>
        <v>0</v>
      </c>
      <c r="AJ378" s="151">
        <f t="shared" si="179"/>
        <v>2.5</v>
      </c>
      <c r="AK378" s="152">
        <f t="shared" si="195"/>
        <v>2.5</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f t="shared" si="180"/>
        <v>16</v>
      </c>
      <c r="AX378" s="154" t="str">
        <f t="shared" si="181"/>
        <v/>
      </c>
      <c r="AY378" s="178">
        <f t="shared" si="182"/>
        <v>16</v>
      </c>
      <c r="AZ378" s="169" t="str">
        <f t="shared" si="183"/>
        <v/>
      </c>
      <c r="BA378" s="159">
        <f t="shared" si="184"/>
        <v>0.25</v>
      </c>
      <c r="BB378" s="160" t="str">
        <f t="shared" si="185"/>
        <v/>
      </c>
      <c r="BC378" s="171">
        <f t="shared" si="208"/>
        <v>0.25</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56.25" x14ac:dyDescent="0.3">
      <c r="A379" s="205"/>
      <c r="B379" s="206"/>
      <c r="C379" s="198">
        <v>368</v>
      </c>
      <c r="D379" s="622" t="s">
        <v>3640</v>
      </c>
      <c r="E379" s="13" t="s">
        <v>3528</v>
      </c>
      <c r="F379" s="14"/>
      <c r="G379" s="123">
        <v>45181</v>
      </c>
      <c r="H379" s="124">
        <v>45202</v>
      </c>
      <c r="I379" s="130"/>
      <c r="J379" s="21"/>
      <c r="K379" s="134"/>
      <c r="L379" s="24"/>
      <c r="M379" s="372">
        <v>45202</v>
      </c>
      <c r="N379" s="147">
        <f t="shared" si="191"/>
        <v>16</v>
      </c>
      <c r="O379" s="23"/>
      <c r="P379" s="23"/>
      <c r="Q379" s="23"/>
      <c r="R379" s="23" t="s">
        <v>0</v>
      </c>
      <c r="S379" s="23"/>
      <c r="T379" s="24"/>
      <c r="U379" s="25"/>
      <c r="V379" s="28">
        <v>0.25</v>
      </c>
      <c r="W379" s="299"/>
      <c r="X379" s="296"/>
      <c r="Y379" s="149">
        <f t="shared" si="177"/>
        <v>0.25</v>
      </c>
      <c r="Z379" s="148">
        <f t="shared" si="192"/>
        <v>2.5</v>
      </c>
      <c r="AA379" s="306"/>
      <c r="AB379" s="377">
        <f t="shared" si="201"/>
        <v>-30</v>
      </c>
      <c r="AC379" s="348"/>
      <c r="AD379" s="210" t="str">
        <f t="shared" si="178"/>
        <v/>
      </c>
      <c r="AE379" s="345">
        <f t="shared" si="193"/>
        <v>-27.5</v>
      </c>
      <c r="AF379" s="318"/>
      <c r="AG379" s="317"/>
      <c r="AH379" s="315"/>
      <c r="AI379" s="150">
        <f t="shared" si="194"/>
        <v>0</v>
      </c>
      <c r="AJ379" s="151">
        <f t="shared" si="179"/>
        <v>2.5</v>
      </c>
      <c r="AK379" s="152">
        <f t="shared" si="195"/>
        <v>2.5</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f t="shared" si="180"/>
        <v>16</v>
      </c>
      <c r="AX379" s="154" t="str">
        <f t="shared" si="181"/>
        <v/>
      </c>
      <c r="AY379" s="178">
        <f t="shared" si="182"/>
        <v>16</v>
      </c>
      <c r="AZ379" s="169" t="str">
        <f t="shared" si="183"/>
        <v/>
      </c>
      <c r="BA379" s="159">
        <f t="shared" si="184"/>
        <v>0.25</v>
      </c>
      <c r="BB379" s="160" t="str">
        <f t="shared" si="185"/>
        <v/>
      </c>
      <c r="BC379" s="171">
        <f t="shared" si="208"/>
        <v>0.25</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56.25" x14ac:dyDescent="0.3">
      <c r="A380" s="205"/>
      <c r="B380" s="206"/>
      <c r="C380" s="197">
        <v>369</v>
      </c>
      <c r="D380" s="623" t="s">
        <v>3640</v>
      </c>
      <c r="E380" s="13" t="s">
        <v>3505</v>
      </c>
      <c r="F380" s="14"/>
      <c r="G380" s="123">
        <v>45181</v>
      </c>
      <c r="H380" s="124">
        <v>45202</v>
      </c>
      <c r="I380" s="130"/>
      <c r="J380" s="21"/>
      <c r="K380" s="134"/>
      <c r="L380" s="24"/>
      <c r="M380" s="372">
        <v>45202</v>
      </c>
      <c r="N380" s="147">
        <f t="shared" si="191"/>
        <v>16</v>
      </c>
      <c r="O380" s="23"/>
      <c r="P380" s="23"/>
      <c r="Q380" s="23"/>
      <c r="R380" s="23" t="s">
        <v>0</v>
      </c>
      <c r="S380" s="23"/>
      <c r="T380" s="24"/>
      <c r="U380" s="25"/>
      <c r="V380" s="28">
        <v>0.25</v>
      </c>
      <c r="W380" s="299"/>
      <c r="X380" s="296"/>
      <c r="Y380" s="149">
        <f t="shared" si="177"/>
        <v>0.25</v>
      </c>
      <c r="Z380" s="148">
        <f t="shared" si="192"/>
        <v>2.5</v>
      </c>
      <c r="AA380" s="306"/>
      <c r="AB380" s="377">
        <f t="shared" si="201"/>
        <v>-30</v>
      </c>
      <c r="AC380" s="348"/>
      <c r="AD380" s="210" t="str">
        <f t="shared" si="178"/>
        <v/>
      </c>
      <c r="AE380" s="345">
        <f t="shared" si="193"/>
        <v>-27.5</v>
      </c>
      <c r="AF380" s="318"/>
      <c r="AG380" s="317"/>
      <c r="AH380" s="315"/>
      <c r="AI380" s="150">
        <f t="shared" si="194"/>
        <v>0</v>
      </c>
      <c r="AJ380" s="151">
        <f t="shared" si="179"/>
        <v>2.5</v>
      </c>
      <c r="AK380" s="152">
        <f t="shared" si="195"/>
        <v>2.5</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f t="shared" si="180"/>
        <v>16</v>
      </c>
      <c r="AX380" s="154" t="str">
        <f t="shared" si="181"/>
        <v/>
      </c>
      <c r="AY380" s="178">
        <f t="shared" si="182"/>
        <v>16</v>
      </c>
      <c r="AZ380" s="169" t="str">
        <f t="shared" si="183"/>
        <v/>
      </c>
      <c r="BA380" s="159">
        <f t="shared" si="184"/>
        <v>0.25</v>
      </c>
      <c r="BB380" s="160" t="str">
        <f t="shared" si="185"/>
        <v/>
      </c>
      <c r="BC380" s="171">
        <f t="shared" si="208"/>
        <v>0.25</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75" x14ac:dyDescent="0.3">
      <c r="A381" s="205"/>
      <c r="B381" s="206"/>
      <c r="C381" s="198">
        <v>370</v>
      </c>
      <c r="D381" s="617" t="s">
        <v>3641</v>
      </c>
      <c r="E381" s="15" t="s">
        <v>3527</v>
      </c>
      <c r="F381" s="14"/>
      <c r="G381" s="123">
        <v>45181</v>
      </c>
      <c r="H381" s="124"/>
      <c r="I381" s="130"/>
      <c r="J381" s="21"/>
      <c r="K381" s="134"/>
      <c r="L381" s="24"/>
      <c r="M381" s="372">
        <v>45184</v>
      </c>
      <c r="N381" s="147">
        <f t="shared" si="191"/>
        <v>4</v>
      </c>
      <c r="O381" s="23" t="s">
        <v>0</v>
      </c>
      <c r="P381" s="23"/>
      <c r="Q381" s="23"/>
      <c r="R381" s="23"/>
      <c r="S381" s="23"/>
      <c r="T381" s="24"/>
      <c r="U381" s="25"/>
      <c r="V381" s="28">
        <v>0.25</v>
      </c>
      <c r="W381" s="299"/>
      <c r="X381" s="296"/>
      <c r="Y381" s="149">
        <f t="shared" si="177"/>
        <v>0.25</v>
      </c>
      <c r="Z381" s="148">
        <f t="shared" si="192"/>
        <v>2.5</v>
      </c>
      <c r="AA381" s="306"/>
      <c r="AB381" s="377">
        <f t="shared" si="201"/>
        <v>-30</v>
      </c>
      <c r="AC381" s="348"/>
      <c r="AD381" s="210" t="str">
        <f t="shared" si="178"/>
        <v/>
      </c>
      <c r="AE381" s="345">
        <f t="shared" si="193"/>
        <v>-27.5</v>
      </c>
      <c r="AF381" s="318"/>
      <c r="AG381" s="317"/>
      <c r="AH381" s="315"/>
      <c r="AI381" s="150">
        <f t="shared" si="194"/>
        <v>0</v>
      </c>
      <c r="AJ381" s="151">
        <f t="shared" si="179"/>
        <v>2.5</v>
      </c>
      <c r="AK381" s="152">
        <f t="shared" si="195"/>
        <v>2.5</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f t="shared" si="180"/>
        <v>4</v>
      </c>
      <c r="AX381" s="154" t="str">
        <f t="shared" si="181"/>
        <v/>
      </c>
      <c r="AY381" s="178">
        <f t="shared" si="182"/>
        <v>4</v>
      </c>
      <c r="AZ381" s="169" t="str">
        <f t="shared" si="183"/>
        <v/>
      </c>
      <c r="BA381" s="159">
        <f t="shared" si="184"/>
        <v>0.25</v>
      </c>
      <c r="BB381" s="160" t="str">
        <f t="shared" si="185"/>
        <v/>
      </c>
      <c r="BC381" s="171">
        <f t="shared" si="208"/>
        <v>0.25</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56.25" x14ac:dyDescent="0.3">
      <c r="A382" s="205"/>
      <c r="B382" s="206"/>
      <c r="C382" s="197">
        <v>371</v>
      </c>
      <c r="D382" s="623" t="s">
        <v>3642</v>
      </c>
      <c r="E382" s="13" t="s">
        <v>3527</v>
      </c>
      <c r="F382" s="14"/>
      <c r="G382" s="123">
        <v>45181</v>
      </c>
      <c r="H382" s="124"/>
      <c r="I382" s="130"/>
      <c r="J382" s="21"/>
      <c r="K382" s="134"/>
      <c r="L382" s="24"/>
      <c r="M382" s="372">
        <v>45184</v>
      </c>
      <c r="N382" s="147">
        <f t="shared" si="191"/>
        <v>4</v>
      </c>
      <c r="O382" s="23" t="s">
        <v>0</v>
      </c>
      <c r="P382" s="23"/>
      <c r="Q382" s="23"/>
      <c r="R382" s="23"/>
      <c r="S382" s="23"/>
      <c r="T382" s="24"/>
      <c r="U382" s="25"/>
      <c r="V382" s="28">
        <v>0.25</v>
      </c>
      <c r="W382" s="299"/>
      <c r="X382" s="296"/>
      <c r="Y382" s="149">
        <f t="shared" si="177"/>
        <v>0.25</v>
      </c>
      <c r="Z382" s="148">
        <f t="shared" si="192"/>
        <v>2.5</v>
      </c>
      <c r="AA382" s="306"/>
      <c r="AB382" s="377">
        <f t="shared" si="201"/>
        <v>-30</v>
      </c>
      <c r="AC382" s="348"/>
      <c r="AD382" s="210" t="str">
        <f t="shared" si="178"/>
        <v/>
      </c>
      <c r="AE382" s="345">
        <f t="shared" si="193"/>
        <v>-27.5</v>
      </c>
      <c r="AF382" s="318"/>
      <c r="AG382" s="317"/>
      <c r="AH382" s="315"/>
      <c r="AI382" s="150">
        <f t="shared" si="194"/>
        <v>0</v>
      </c>
      <c r="AJ382" s="151">
        <f t="shared" si="179"/>
        <v>2.5</v>
      </c>
      <c r="AK382" s="152">
        <f t="shared" si="195"/>
        <v>2.5</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f t="shared" si="180"/>
        <v>4</v>
      </c>
      <c r="AX382" s="154" t="str">
        <f t="shared" si="181"/>
        <v/>
      </c>
      <c r="AY382" s="178">
        <f t="shared" si="182"/>
        <v>4</v>
      </c>
      <c r="AZ382" s="169" t="str">
        <f t="shared" si="183"/>
        <v/>
      </c>
      <c r="BA382" s="159">
        <f t="shared" si="184"/>
        <v>0.25</v>
      </c>
      <c r="BB382" s="160" t="str">
        <f t="shared" si="185"/>
        <v/>
      </c>
      <c r="BC382" s="171">
        <f t="shared" si="208"/>
        <v>0.25</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37.5" x14ac:dyDescent="0.3">
      <c r="A383" s="205"/>
      <c r="B383" s="206"/>
      <c r="C383" s="198">
        <v>372</v>
      </c>
      <c r="D383" s="618" t="s">
        <v>3643</v>
      </c>
      <c r="E383" s="13" t="s">
        <v>3486</v>
      </c>
      <c r="F383" s="14"/>
      <c r="G383" s="123">
        <v>45182</v>
      </c>
      <c r="H383" s="124">
        <v>45202</v>
      </c>
      <c r="I383" s="130"/>
      <c r="J383" s="21"/>
      <c r="K383" s="134"/>
      <c r="L383" s="24"/>
      <c r="M383" s="372">
        <v>45202</v>
      </c>
      <c r="N383" s="147">
        <f t="shared" si="191"/>
        <v>15</v>
      </c>
      <c r="O383" s="23" t="s">
        <v>0</v>
      </c>
      <c r="P383" s="23"/>
      <c r="Q383" s="23"/>
      <c r="R383" s="23"/>
      <c r="S383" s="23"/>
      <c r="T383" s="24"/>
      <c r="U383" s="25"/>
      <c r="V383" s="28">
        <v>0.25</v>
      </c>
      <c r="W383" s="299">
        <v>0.25</v>
      </c>
      <c r="X383" s="296"/>
      <c r="Y383" s="149">
        <f t="shared" si="177"/>
        <v>0.5</v>
      </c>
      <c r="Z383" s="148">
        <f t="shared" si="192"/>
        <v>7.5</v>
      </c>
      <c r="AA383" s="306"/>
      <c r="AB383" s="377">
        <f t="shared" si="201"/>
        <v>-30</v>
      </c>
      <c r="AC383" s="348"/>
      <c r="AD383" s="210" t="str">
        <f t="shared" si="178"/>
        <v/>
      </c>
      <c r="AE383" s="345">
        <f t="shared" si="193"/>
        <v>-22.5</v>
      </c>
      <c r="AF383" s="318"/>
      <c r="AG383" s="317"/>
      <c r="AH383" s="315"/>
      <c r="AI383" s="150">
        <f t="shared" si="194"/>
        <v>0</v>
      </c>
      <c r="AJ383" s="151">
        <f t="shared" si="179"/>
        <v>7.5</v>
      </c>
      <c r="AK383" s="152">
        <f t="shared" si="195"/>
        <v>7.5</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f t="shared" si="180"/>
        <v>15</v>
      </c>
      <c r="AX383" s="154" t="str">
        <f t="shared" si="181"/>
        <v/>
      </c>
      <c r="AY383" s="178">
        <f t="shared" si="182"/>
        <v>15</v>
      </c>
      <c r="AZ383" s="169" t="str">
        <f t="shared" si="183"/>
        <v/>
      </c>
      <c r="BA383" s="159">
        <f t="shared" si="184"/>
        <v>0.25</v>
      </c>
      <c r="BB383" s="160" t="str">
        <f t="shared" si="185"/>
        <v/>
      </c>
      <c r="BC383" s="171">
        <f t="shared" si="208"/>
        <v>0.25</v>
      </c>
      <c r="BD383" s="160" t="str">
        <f t="shared" si="186"/>
        <v/>
      </c>
      <c r="BE383" s="186">
        <f t="shared" si="187"/>
        <v>0.25</v>
      </c>
      <c r="BF383" s="160" t="str">
        <f t="shared" si="188"/>
        <v/>
      </c>
      <c r="BG383" s="171">
        <f t="shared" si="189"/>
        <v>0.25</v>
      </c>
      <c r="BH383" s="161" t="str">
        <f t="shared" si="190"/>
        <v/>
      </c>
      <c r="BI383" s="609"/>
      <c r="BQ383" s="52" t="s">
        <v>2327</v>
      </c>
      <c r="BV383" s="52" t="s">
        <v>2328</v>
      </c>
      <c r="BW383" s="52"/>
      <c r="CC383" s="52" t="s">
        <v>2329</v>
      </c>
    </row>
    <row r="384" spans="1:81" ht="37.5" x14ac:dyDescent="0.3">
      <c r="A384" s="205"/>
      <c r="B384" s="206"/>
      <c r="C384" s="198">
        <v>373</v>
      </c>
      <c r="D384" s="622" t="s">
        <v>3643</v>
      </c>
      <c r="E384" s="13" t="s">
        <v>3528</v>
      </c>
      <c r="F384" s="14"/>
      <c r="G384" s="123">
        <v>45182</v>
      </c>
      <c r="H384" s="124">
        <v>45202</v>
      </c>
      <c r="I384" s="130"/>
      <c r="J384" s="21"/>
      <c r="K384" s="134"/>
      <c r="L384" s="24"/>
      <c r="M384" s="372">
        <v>45202</v>
      </c>
      <c r="N384" s="147">
        <f t="shared" si="191"/>
        <v>15</v>
      </c>
      <c r="O384" s="23"/>
      <c r="P384" s="23"/>
      <c r="Q384" s="23"/>
      <c r="R384" s="23" t="s">
        <v>0</v>
      </c>
      <c r="S384" s="23"/>
      <c r="T384" s="24"/>
      <c r="U384" s="25"/>
      <c r="V384" s="28">
        <v>0.25</v>
      </c>
      <c r="W384" s="299"/>
      <c r="X384" s="296"/>
      <c r="Y384" s="149">
        <f t="shared" si="177"/>
        <v>0.25</v>
      </c>
      <c r="Z384" s="148">
        <f t="shared" si="192"/>
        <v>2.5</v>
      </c>
      <c r="AA384" s="306"/>
      <c r="AB384" s="377">
        <f t="shared" si="201"/>
        <v>-30</v>
      </c>
      <c r="AC384" s="348"/>
      <c r="AD384" s="210" t="str">
        <f t="shared" si="178"/>
        <v/>
      </c>
      <c r="AE384" s="345">
        <f t="shared" si="193"/>
        <v>-27.5</v>
      </c>
      <c r="AF384" s="318"/>
      <c r="AG384" s="317"/>
      <c r="AH384" s="315"/>
      <c r="AI384" s="150">
        <f t="shared" si="194"/>
        <v>0</v>
      </c>
      <c r="AJ384" s="151">
        <f t="shared" si="179"/>
        <v>2.5</v>
      </c>
      <c r="AK384" s="152">
        <f t="shared" si="195"/>
        <v>2.5</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f t="shared" si="180"/>
        <v>15</v>
      </c>
      <c r="AX384" s="154" t="str">
        <f t="shared" si="181"/>
        <v/>
      </c>
      <c r="AY384" s="178">
        <f t="shared" si="182"/>
        <v>15</v>
      </c>
      <c r="AZ384" s="169" t="str">
        <f t="shared" si="183"/>
        <v/>
      </c>
      <c r="BA384" s="159">
        <f t="shared" si="184"/>
        <v>0.25</v>
      </c>
      <c r="BB384" s="160" t="str">
        <f t="shared" si="185"/>
        <v/>
      </c>
      <c r="BC384" s="171">
        <f t="shared" si="208"/>
        <v>0.25</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37.5" x14ac:dyDescent="0.3">
      <c r="A385" s="205"/>
      <c r="B385" s="206"/>
      <c r="C385" s="197">
        <v>374</v>
      </c>
      <c r="D385" s="623" t="s">
        <v>3643</v>
      </c>
      <c r="E385" s="15" t="s">
        <v>3598</v>
      </c>
      <c r="F385" s="14"/>
      <c r="G385" s="123">
        <v>45182</v>
      </c>
      <c r="H385" s="124">
        <v>45204</v>
      </c>
      <c r="I385" s="130"/>
      <c r="J385" s="21"/>
      <c r="K385" s="134"/>
      <c r="L385" s="24"/>
      <c r="M385" s="372">
        <v>45204</v>
      </c>
      <c r="N385" s="147">
        <f t="shared" si="191"/>
        <v>17</v>
      </c>
      <c r="O385" s="23"/>
      <c r="P385" s="23"/>
      <c r="Q385" s="23" t="s">
        <v>0</v>
      </c>
      <c r="R385" s="23"/>
      <c r="S385" s="23"/>
      <c r="T385" s="24"/>
      <c r="U385" s="25"/>
      <c r="V385" s="28">
        <v>0.5</v>
      </c>
      <c r="W385" s="299">
        <v>0.75</v>
      </c>
      <c r="X385" s="296"/>
      <c r="Y385" s="149">
        <f t="shared" si="177"/>
        <v>1.25</v>
      </c>
      <c r="Z385" s="148">
        <f t="shared" si="192"/>
        <v>20</v>
      </c>
      <c r="AA385" s="306"/>
      <c r="AB385" s="377">
        <f t="shared" si="201"/>
        <v>-30</v>
      </c>
      <c r="AC385" s="348"/>
      <c r="AD385" s="210" t="str">
        <f t="shared" si="178"/>
        <v/>
      </c>
      <c r="AE385" s="345">
        <f t="shared" si="193"/>
        <v>-10</v>
      </c>
      <c r="AF385" s="318"/>
      <c r="AG385" s="317"/>
      <c r="AH385" s="315"/>
      <c r="AI385" s="150">
        <f t="shared" si="194"/>
        <v>0</v>
      </c>
      <c r="AJ385" s="151">
        <f t="shared" si="179"/>
        <v>20</v>
      </c>
      <c r="AK385" s="152">
        <f t="shared" si="195"/>
        <v>20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f t="shared" si="180"/>
        <v>17</v>
      </c>
      <c r="AX385" s="154" t="str">
        <f t="shared" si="181"/>
        <v/>
      </c>
      <c r="AY385" s="178">
        <f t="shared" si="182"/>
        <v>17</v>
      </c>
      <c r="AZ385" s="169" t="str">
        <f t="shared" si="183"/>
        <v/>
      </c>
      <c r="BA385" s="159">
        <f t="shared" si="184"/>
        <v>0.5</v>
      </c>
      <c r="BB385" s="160" t="str">
        <f t="shared" si="185"/>
        <v/>
      </c>
      <c r="BC385" s="171">
        <f t="shared" si="208"/>
        <v>0.5</v>
      </c>
      <c r="BD385" s="160" t="str">
        <f t="shared" si="186"/>
        <v/>
      </c>
      <c r="BE385" s="186">
        <f t="shared" si="187"/>
        <v>0.75</v>
      </c>
      <c r="BF385" s="160" t="str">
        <f t="shared" si="188"/>
        <v/>
      </c>
      <c r="BG385" s="171">
        <f t="shared" si="189"/>
        <v>0.75</v>
      </c>
      <c r="BH385" s="161" t="str">
        <f t="shared" si="190"/>
        <v/>
      </c>
      <c r="BI385" s="609"/>
      <c r="BQ385" s="52" t="s">
        <v>2333</v>
      </c>
      <c r="BV385" s="52" t="s">
        <v>2334</v>
      </c>
      <c r="BW385" s="52"/>
      <c r="CC385" s="52" t="s">
        <v>2335</v>
      </c>
    </row>
    <row r="386" spans="1:81" ht="37.5" x14ac:dyDescent="0.3">
      <c r="A386" s="205"/>
      <c r="B386" s="206"/>
      <c r="C386" s="198">
        <v>375</v>
      </c>
      <c r="D386" s="618" t="s">
        <v>3645</v>
      </c>
      <c r="E386" s="13" t="s">
        <v>3599</v>
      </c>
      <c r="F386" s="14"/>
      <c r="G386" s="123">
        <v>45182</v>
      </c>
      <c r="H386" s="124">
        <v>45202</v>
      </c>
      <c r="I386" s="130"/>
      <c r="J386" s="21"/>
      <c r="K386" s="134"/>
      <c r="L386" s="24"/>
      <c r="M386" s="372">
        <v>45202</v>
      </c>
      <c r="N386" s="147">
        <f t="shared" si="191"/>
        <v>15</v>
      </c>
      <c r="O386" s="23" t="s">
        <v>0</v>
      </c>
      <c r="P386" s="23"/>
      <c r="Q386" s="23"/>
      <c r="R386" s="23"/>
      <c r="S386" s="23"/>
      <c r="T386" s="24"/>
      <c r="U386" s="25"/>
      <c r="V386" s="28">
        <v>0.25</v>
      </c>
      <c r="W386" s="299">
        <v>0.25</v>
      </c>
      <c r="X386" s="296"/>
      <c r="Y386" s="149">
        <f t="shared" si="177"/>
        <v>0.5</v>
      </c>
      <c r="Z386" s="148">
        <f t="shared" si="192"/>
        <v>7.5</v>
      </c>
      <c r="AA386" s="306"/>
      <c r="AB386" s="377">
        <f t="shared" si="201"/>
        <v>-30</v>
      </c>
      <c r="AC386" s="348"/>
      <c r="AD386" s="210" t="str">
        <f t="shared" si="178"/>
        <v/>
      </c>
      <c r="AE386" s="345">
        <f t="shared" si="193"/>
        <v>-22.5</v>
      </c>
      <c r="AF386" s="318"/>
      <c r="AG386" s="317"/>
      <c r="AH386" s="315"/>
      <c r="AI386" s="150">
        <f t="shared" si="194"/>
        <v>0</v>
      </c>
      <c r="AJ386" s="151">
        <f t="shared" si="179"/>
        <v>7.5</v>
      </c>
      <c r="AK386" s="152">
        <f t="shared" si="195"/>
        <v>7.5</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f t="shared" si="180"/>
        <v>15</v>
      </c>
      <c r="AX386" s="154" t="str">
        <f t="shared" si="181"/>
        <v/>
      </c>
      <c r="AY386" s="178">
        <f t="shared" si="182"/>
        <v>15</v>
      </c>
      <c r="AZ386" s="169" t="str">
        <f t="shared" si="183"/>
        <v/>
      </c>
      <c r="BA386" s="159">
        <f t="shared" si="184"/>
        <v>0.25</v>
      </c>
      <c r="BB386" s="160" t="str">
        <f t="shared" si="185"/>
        <v/>
      </c>
      <c r="BC386" s="171">
        <f t="shared" si="208"/>
        <v>0.25</v>
      </c>
      <c r="BD386" s="160" t="str">
        <f t="shared" si="186"/>
        <v/>
      </c>
      <c r="BE386" s="186">
        <f t="shared" si="187"/>
        <v>0.25</v>
      </c>
      <c r="BF386" s="160" t="str">
        <f t="shared" si="188"/>
        <v/>
      </c>
      <c r="BG386" s="171">
        <f t="shared" si="189"/>
        <v>0.25</v>
      </c>
      <c r="BH386" s="161" t="str">
        <f t="shared" si="190"/>
        <v/>
      </c>
      <c r="BI386" s="609"/>
      <c r="BQ386" s="52" t="s">
        <v>2336</v>
      </c>
      <c r="BV386" s="52" t="s">
        <v>2337</v>
      </c>
      <c r="BW386" s="52"/>
      <c r="CC386" s="52" t="s">
        <v>2338</v>
      </c>
    </row>
    <row r="387" spans="1:81" ht="93.75" x14ac:dyDescent="0.3">
      <c r="A387" s="205"/>
      <c r="B387" s="206"/>
      <c r="C387" s="197">
        <v>376</v>
      </c>
      <c r="D387" s="618" t="s">
        <v>3685</v>
      </c>
      <c r="E387" s="13" t="s">
        <v>3486</v>
      </c>
      <c r="F387" s="14"/>
      <c r="G387" s="123">
        <v>45183</v>
      </c>
      <c r="H387" s="124">
        <v>45202</v>
      </c>
      <c r="I387" s="130"/>
      <c r="J387" s="21"/>
      <c r="K387" s="134"/>
      <c r="L387" s="24"/>
      <c r="M387" s="372">
        <v>45202</v>
      </c>
      <c r="N387" s="147">
        <f t="shared" si="191"/>
        <v>14</v>
      </c>
      <c r="O387" s="23"/>
      <c r="P387" s="23"/>
      <c r="Q387" s="23"/>
      <c r="R387" s="23" t="s">
        <v>0</v>
      </c>
      <c r="S387" s="23"/>
      <c r="T387" s="24"/>
      <c r="U387" s="25"/>
      <c r="V387" s="28">
        <v>0.25</v>
      </c>
      <c r="W387" s="299"/>
      <c r="X387" s="296"/>
      <c r="Y387" s="149">
        <f t="shared" si="177"/>
        <v>0.25</v>
      </c>
      <c r="Z387" s="148">
        <f t="shared" si="192"/>
        <v>2.5</v>
      </c>
      <c r="AA387" s="306"/>
      <c r="AB387" s="377">
        <f t="shared" si="201"/>
        <v>-30</v>
      </c>
      <c r="AC387" s="348"/>
      <c r="AD387" s="210" t="str">
        <f t="shared" si="178"/>
        <v/>
      </c>
      <c r="AE387" s="345">
        <f t="shared" si="193"/>
        <v>-27.5</v>
      </c>
      <c r="AF387" s="318"/>
      <c r="AG387" s="317"/>
      <c r="AH387" s="315"/>
      <c r="AI387" s="150">
        <f t="shared" si="194"/>
        <v>0</v>
      </c>
      <c r="AJ387" s="151">
        <f t="shared" si="179"/>
        <v>2.5</v>
      </c>
      <c r="AK387" s="152">
        <f t="shared" si="195"/>
        <v>2.5</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f t="shared" si="180"/>
        <v>14</v>
      </c>
      <c r="AX387" s="154" t="str">
        <f t="shared" si="181"/>
        <v/>
      </c>
      <c r="AY387" s="178">
        <f t="shared" si="182"/>
        <v>14</v>
      </c>
      <c r="AZ387" s="169" t="str">
        <f t="shared" si="183"/>
        <v/>
      </c>
      <c r="BA387" s="159">
        <f t="shared" si="184"/>
        <v>0.25</v>
      </c>
      <c r="BB387" s="160" t="str">
        <f t="shared" si="185"/>
        <v/>
      </c>
      <c r="BC387" s="171">
        <f t="shared" si="208"/>
        <v>0.25</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93.75" x14ac:dyDescent="0.3">
      <c r="A388" s="205"/>
      <c r="B388" s="206"/>
      <c r="C388" s="198">
        <v>377</v>
      </c>
      <c r="D388" s="622" t="s">
        <v>3685</v>
      </c>
      <c r="E388" s="13" t="s">
        <v>3528</v>
      </c>
      <c r="F388" s="14"/>
      <c r="G388" s="123">
        <v>45183</v>
      </c>
      <c r="H388" s="124">
        <v>45202</v>
      </c>
      <c r="I388" s="130"/>
      <c r="J388" s="21"/>
      <c r="K388" s="134"/>
      <c r="L388" s="24"/>
      <c r="M388" s="372">
        <v>45202</v>
      </c>
      <c r="N388" s="147">
        <f t="shared" si="191"/>
        <v>14</v>
      </c>
      <c r="O388" s="23"/>
      <c r="P388" s="23"/>
      <c r="Q388" s="23"/>
      <c r="R388" s="23" t="s">
        <v>0</v>
      </c>
      <c r="S388" s="23"/>
      <c r="T388" s="24"/>
      <c r="U388" s="25"/>
      <c r="V388" s="28">
        <v>0.25</v>
      </c>
      <c r="W388" s="299"/>
      <c r="X388" s="296"/>
      <c r="Y388" s="149">
        <f t="shared" si="177"/>
        <v>0.25</v>
      </c>
      <c r="Z388" s="148">
        <f t="shared" si="192"/>
        <v>2.5</v>
      </c>
      <c r="AA388" s="306"/>
      <c r="AB388" s="377">
        <f t="shared" si="201"/>
        <v>-30</v>
      </c>
      <c r="AC388" s="348"/>
      <c r="AD388" s="210" t="str">
        <f t="shared" si="178"/>
        <v/>
      </c>
      <c r="AE388" s="345">
        <f t="shared" si="193"/>
        <v>-27.5</v>
      </c>
      <c r="AF388" s="318"/>
      <c r="AG388" s="317"/>
      <c r="AH388" s="315"/>
      <c r="AI388" s="150">
        <f t="shared" si="194"/>
        <v>0</v>
      </c>
      <c r="AJ388" s="151">
        <f t="shared" si="179"/>
        <v>2.5</v>
      </c>
      <c r="AK388" s="152">
        <f t="shared" si="195"/>
        <v>2.5</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f t="shared" si="180"/>
        <v>14</v>
      </c>
      <c r="AX388" s="154" t="str">
        <f t="shared" si="181"/>
        <v/>
      </c>
      <c r="AY388" s="178">
        <f t="shared" si="182"/>
        <v>14</v>
      </c>
      <c r="AZ388" s="169" t="str">
        <f t="shared" si="183"/>
        <v/>
      </c>
      <c r="BA388" s="159">
        <f t="shared" si="184"/>
        <v>0.25</v>
      </c>
      <c r="BB388" s="160" t="str">
        <f t="shared" si="185"/>
        <v/>
      </c>
      <c r="BC388" s="171">
        <f t="shared" si="208"/>
        <v>0.25</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93.75" x14ac:dyDescent="0.3">
      <c r="A389" s="205"/>
      <c r="B389" s="206"/>
      <c r="C389" s="198">
        <v>378</v>
      </c>
      <c r="D389" s="623" t="s">
        <v>3685</v>
      </c>
      <c r="E389" s="15" t="s">
        <v>3505</v>
      </c>
      <c r="F389" s="14"/>
      <c r="G389" s="123">
        <v>45183</v>
      </c>
      <c r="H389" s="124">
        <v>45202</v>
      </c>
      <c r="I389" s="130"/>
      <c r="J389" s="21"/>
      <c r="K389" s="134"/>
      <c r="L389" s="24"/>
      <c r="M389" s="372">
        <v>45202</v>
      </c>
      <c r="N389" s="147">
        <f t="shared" si="191"/>
        <v>14</v>
      </c>
      <c r="O389" s="23"/>
      <c r="P389" s="23"/>
      <c r="Q389" s="23"/>
      <c r="R389" s="23" t="s">
        <v>0</v>
      </c>
      <c r="S389" s="23"/>
      <c r="T389" s="24"/>
      <c r="U389" s="25"/>
      <c r="V389" s="28">
        <v>0.25</v>
      </c>
      <c r="W389" s="299"/>
      <c r="X389" s="296"/>
      <c r="Y389" s="149">
        <f t="shared" si="177"/>
        <v>0.25</v>
      </c>
      <c r="Z389" s="148">
        <f t="shared" si="192"/>
        <v>2.5</v>
      </c>
      <c r="AA389" s="306"/>
      <c r="AB389" s="377">
        <f t="shared" si="201"/>
        <v>-30</v>
      </c>
      <c r="AC389" s="348"/>
      <c r="AD389" s="210" t="str">
        <f t="shared" si="178"/>
        <v/>
      </c>
      <c r="AE389" s="345">
        <f t="shared" si="193"/>
        <v>-27.5</v>
      </c>
      <c r="AF389" s="318"/>
      <c r="AG389" s="317"/>
      <c r="AH389" s="315"/>
      <c r="AI389" s="150">
        <f t="shared" si="194"/>
        <v>0</v>
      </c>
      <c r="AJ389" s="151">
        <f t="shared" si="179"/>
        <v>2.5</v>
      </c>
      <c r="AK389" s="152">
        <f t="shared" si="195"/>
        <v>2.5</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f t="shared" si="180"/>
        <v>14</v>
      </c>
      <c r="AX389" s="154" t="str">
        <f t="shared" si="181"/>
        <v/>
      </c>
      <c r="AY389" s="178">
        <f t="shared" si="182"/>
        <v>14</v>
      </c>
      <c r="AZ389" s="169" t="str">
        <f t="shared" si="183"/>
        <v/>
      </c>
      <c r="BA389" s="159">
        <f t="shared" si="184"/>
        <v>0.25</v>
      </c>
      <c r="BB389" s="160" t="str">
        <f t="shared" si="185"/>
        <v/>
      </c>
      <c r="BC389" s="171">
        <f t="shared" si="208"/>
        <v>0.25</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37.5" x14ac:dyDescent="0.3">
      <c r="A390" s="205"/>
      <c r="B390" s="206"/>
      <c r="C390" s="197">
        <v>379</v>
      </c>
      <c r="D390" s="618" t="s">
        <v>3646</v>
      </c>
      <c r="E390" s="13" t="s">
        <v>3486</v>
      </c>
      <c r="F390" s="14"/>
      <c r="G390" s="123">
        <v>45184</v>
      </c>
      <c r="H390" s="124">
        <v>45204</v>
      </c>
      <c r="I390" s="130"/>
      <c r="J390" s="21"/>
      <c r="K390" s="134"/>
      <c r="L390" s="24"/>
      <c r="M390" s="372">
        <v>45204</v>
      </c>
      <c r="N390" s="147">
        <f t="shared" si="191"/>
        <v>15</v>
      </c>
      <c r="O390" s="23"/>
      <c r="P390" s="23"/>
      <c r="Q390" s="23"/>
      <c r="R390" s="23" t="s">
        <v>0</v>
      </c>
      <c r="S390" s="23"/>
      <c r="T390" s="24"/>
      <c r="U390" s="25"/>
      <c r="V390" s="28">
        <v>0.25</v>
      </c>
      <c r="W390" s="299"/>
      <c r="X390" s="296"/>
      <c r="Y390" s="149">
        <f t="shared" si="177"/>
        <v>0.25</v>
      </c>
      <c r="Z390" s="148">
        <f t="shared" si="192"/>
        <v>2.5</v>
      </c>
      <c r="AA390" s="306"/>
      <c r="AB390" s="377">
        <f t="shared" si="201"/>
        <v>-30</v>
      </c>
      <c r="AC390" s="348"/>
      <c r="AD390" s="210" t="str">
        <f t="shared" si="178"/>
        <v/>
      </c>
      <c r="AE390" s="345">
        <f t="shared" si="193"/>
        <v>-27.5</v>
      </c>
      <c r="AF390" s="318"/>
      <c r="AG390" s="317"/>
      <c r="AH390" s="315"/>
      <c r="AI390" s="150">
        <f t="shared" si="194"/>
        <v>0</v>
      </c>
      <c r="AJ390" s="151">
        <f t="shared" si="179"/>
        <v>2.5</v>
      </c>
      <c r="AK390" s="152">
        <f t="shared" si="195"/>
        <v>2.5</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f t="shared" si="180"/>
        <v>15</v>
      </c>
      <c r="AX390" s="154" t="str">
        <f t="shared" si="181"/>
        <v/>
      </c>
      <c r="AY390" s="178">
        <f t="shared" si="182"/>
        <v>15</v>
      </c>
      <c r="AZ390" s="169" t="str">
        <f t="shared" si="183"/>
        <v/>
      </c>
      <c r="BA390" s="159">
        <f t="shared" si="184"/>
        <v>0.25</v>
      </c>
      <c r="BB390" s="160" t="str">
        <f t="shared" si="185"/>
        <v/>
      </c>
      <c r="BC390" s="171">
        <f t="shared" si="208"/>
        <v>0.25</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75" x14ac:dyDescent="0.3">
      <c r="A391" s="205"/>
      <c r="B391" s="206"/>
      <c r="C391" s="198">
        <v>380</v>
      </c>
      <c r="D391" s="619" t="s">
        <v>3648</v>
      </c>
      <c r="E391" s="13" t="s">
        <v>3486</v>
      </c>
      <c r="F391" s="14"/>
      <c r="G391" s="123">
        <v>45184</v>
      </c>
      <c r="H391" s="124">
        <v>45204</v>
      </c>
      <c r="I391" s="130"/>
      <c r="J391" s="21"/>
      <c r="K391" s="134"/>
      <c r="L391" s="24"/>
      <c r="M391" s="372">
        <v>45204</v>
      </c>
      <c r="N391" s="147">
        <f t="shared" si="191"/>
        <v>15</v>
      </c>
      <c r="O391" s="23"/>
      <c r="P391" s="23"/>
      <c r="Q391" s="23"/>
      <c r="R391" s="23" t="s">
        <v>0</v>
      </c>
      <c r="S391" s="23"/>
      <c r="T391" s="24"/>
      <c r="U391" s="25"/>
      <c r="V391" s="28">
        <v>0.25</v>
      </c>
      <c r="W391" s="299"/>
      <c r="X391" s="296"/>
      <c r="Y391" s="149">
        <f t="shared" si="177"/>
        <v>0.25</v>
      </c>
      <c r="Z391" s="148">
        <f t="shared" si="192"/>
        <v>2.5</v>
      </c>
      <c r="AA391" s="306"/>
      <c r="AB391" s="377">
        <f t="shared" si="201"/>
        <v>-30</v>
      </c>
      <c r="AC391" s="348"/>
      <c r="AD391" s="210" t="str">
        <f t="shared" si="178"/>
        <v/>
      </c>
      <c r="AE391" s="345">
        <f t="shared" si="193"/>
        <v>-27.5</v>
      </c>
      <c r="AF391" s="318"/>
      <c r="AG391" s="317"/>
      <c r="AH391" s="315"/>
      <c r="AI391" s="150">
        <f t="shared" si="194"/>
        <v>0</v>
      </c>
      <c r="AJ391" s="151">
        <f t="shared" si="179"/>
        <v>2.5</v>
      </c>
      <c r="AK391" s="152">
        <f t="shared" si="195"/>
        <v>2.5</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f t="shared" si="180"/>
        <v>15</v>
      </c>
      <c r="AX391" s="154" t="str">
        <f t="shared" si="181"/>
        <v/>
      </c>
      <c r="AY391" s="178">
        <f t="shared" si="182"/>
        <v>15</v>
      </c>
      <c r="AZ391" s="169" t="str">
        <f t="shared" si="183"/>
        <v/>
      </c>
      <c r="BA391" s="159">
        <f t="shared" si="184"/>
        <v>0.25</v>
      </c>
      <c r="BB391" s="160" t="str">
        <f t="shared" si="185"/>
        <v/>
      </c>
      <c r="BC391" s="171">
        <f t="shared" si="208"/>
        <v>0.25</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75" x14ac:dyDescent="0.3">
      <c r="A392" s="205"/>
      <c r="B392" s="206"/>
      <c r="C392" s="197">
        <v>381</v>
      </c>
      <c r="D392" s="619" t="s">
        <v>3647</v>
      </c>
      <c r="E392" s="13" t="s">
        <v>3486</v>
      </c>
      <c r="F392" s="14"/>
      <c r="G392" s="123">
        <v>45184</v>
      </c>
      <c r="H392" s="124">
        <v>45204</v>
      </c>
      <c r="I392" s="130"/>
      <c r="J392" s="21"/>
      <c r="K392" s="134"/>
      <c r="L392" s="24"/>
      <c r="M392" s="372">
        <v>45204</v>
      </c>
      <c r="N392" s="147">
        <f t="shared" si="191"/>
        <v>15</v>
      </c>
      <c r="O392" s="23"/>
      <c r="P392" s="23"/>
      <c r="Q392" s="23"/>
      <c r="R392" s="23" t="s">
        <v>0</v>
      </c>
      <c r="S392" s="23"/>
      <c r="T392" s="24"/>
      <c r="U392" s="25"/>
      <c r="V392" s="28">
        <v>0.25</v>
      </c>
      <c r="W392" s="299"/>
      <c r="X392" s="296"/>
      <c r="Y392" s="149">
        <f t="shared" si="177"/>
        <v>0.25</v>
      </c>
      <c r="Z392" s="148">
        <f t="shared" si="192"/>
        <v>2.5</v>
      </c>
      <c r="AA392" s="306"/>
      <c r="AB392" s="377">
        <f t="shared" si="201"/>
        <v>-30</v>
      </c>
      <c r="AC392" s="348"/>
      <c r="AD392" s="210" t="str">
        <f t="shared" si="178"/>
        <v/>
      </c>
      <c r="AE392" s="345">
        <f t="shared" si="193"/>
        <v>-27.5</v>
      </c>
      <c r="AF392" s="318"/>
      <c r="AG392" s="317"/>
      <c r="AH392" s="315"/>
      <c r="AI392" s="150">
        <f t="shared" si="194"/>
        <v>0</v>
      </c>
      <c r="AJ392" s="151">
        <f t="shared" si="179"/>
        <v>2.5</v>
      </c>
      <c r="AK392" s="152">
        <f t="shared" si="195"/>
        <v>2.5</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f t="shared" si="180"/>
        <v>15</v>
      </c>
      <c r="AX392" s="154" t="str">
        <f t="shared" si="181"/>
        <v/>
      </c>
      <c r="AY392" s="178">
        <f t="shared" si="182"/>
        <v>15</v>
      </c>
      <c r="AZ392" s="169" t="str">
        <f t="shared" si="183"/>
        <v/>
      </c>
      <c r="BA392" s="159">
        <f t="shared" si="184"/>
        <v>0.25</v>
      </c>
      <c r="BB392" s="160" t="str">
        <f t="shared" si="185"/>
        <v/>
      </c>
      <c r="BC392" s="171">
        <f t="shared" si="208"/>
        <v>0.25</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37.5" x14ac:dyDescent="0.3">
      <c r="A393" s="205"/>
      <c r="B393" s="206"/>
      <c r="C393" s="198">
        <v>382</v>
      </c>
      <c r="D393" s="622" t="s">
        <v>3646</v>
      </c>
      <c r="E393" s="15" t="s">
        <v>3528</v>
      </c>
      <c r="F393" s="14"/>
      <c r="G393" s="123">
        <v>45184</v>
      </c>
      <c r="H393" s="124">
        <v>45202</v>
      </c>
      <c r="I393" s="130"/>
      <c r="J393" s="21"/>
      <c r="K393" s="134"/>
      <c r="L393" s="24"/>
      <c r="M393" s="372">
        <v>45202</v>
      </c>
      <c r="N393" s="147">
        <f t="shared" si="191"/>
        <v>13</v>
      </c>
      <c r="O393" s="23"/>
      <c r="P393" s="23"/>
      <c r="Q393" s="23"/>
      <c r="R393" s="23" t="s">
        <v>0</v>
      </c>
      <c r="S393" s="23"/>
      <c r="T393" s="24"/>
      <c r="U393" s="25"/>
      <c r="V393" s="28">
        <v>0.25</v>
      </c>
      <c r="W393" s="299"/>
      <c r="X393" s="296"/>
      <c r="Y393" s="149">
        <f t="shared" si="177"/>
        <v>0.25</v>
      </c>
      <c r="Z393" s="148">
        <f t="shared" si="192"/>
        <v>2.5</v>
      </c>
      <c r="AA393" s="306"/>
      <c r="AB393" s="377">
        <f t="shared" si="201"/>
        <v>-30</v>
      </c>
      <c r="AC393" s="348"/>
      <c r="AD393" s="210" t="str">
        <f t="shared" si="178"/>
        <v/>
      </c>
      <c r="AE393" s="345">
        <f t="shared" si="193"/>
        <v>-27.5</v>
      </c>
      <c r="AF393" s="318"/>
      <c r="AG393" s="317"/>
      <c r="AH393" s="315"/>
      <c r="AI393" s="150">
        <f t="shared" si="194"/>
        <v>0</v>
      </c>
      <c r="AJ393" s="151">
        <f t="shared" si="179"/>
        <v>2.5</v>
      </c>
      <c r="AK393" s="152">
        <f t="shared" si="195"/>
        <v>2.5</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f t="shared" si="180"/>
        <v>13</v>
      </c>
      <c r="AX393" s="154" t="str">
        <f t="shared" si="181"/>
        <v/>
      </c>
      <c r="AY393" s="178">
        <f t="shared" si="182"/>
        <v>13</v>
      </c>
      <c r="AZ393" s="169" t="str">
        <f t="shared" si="183"/>
        <v/>
      </c>
      <c r="BA393" s="159">
        <f t="shared" si="184"/>
        <v>0.25</v>
      </c>
      <c r="BB393" s="160" t="str">
        <f t="shared" si="185"/>
        <v/>
      </c>
      <c r="BC393" s="171">
        <f t="shared" si="208"/>
        <v>0.25</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75" x14ac:dyDescent="0.3">
      <c r="A394" s="205"/>
      <c r="B394" s="206"/>
      <c r="C394" s="198">
        <v>383</v>
      </c>
      <c r="D394" s="620" t="s">
        <v>3648</v>
      </c>
      <c r="E394" s="13" t="s">
        <v>3528</v>
      </c>
      <c r="F394" s="14"/>
      <c r="G394" s="123">
        <v>45184</v>
      </c>
      <c r="H394" s="124">
        <v>45202</v>
      </c>
      <c r="I394" s="130"/>
      <c r="J394" s="21"/>
      <c r="K394" s="134"/>
      <c r="L394" s="24"/>
      <c r="M394" s="372">
        <v>45202</v>
      </c>
      <c r="N394" s="147">
        <f t="shared" si="191"/>
        <v>13</v>
      </c>
      <c r="O394" s="23"/>
      <c r="P394" s="23"/>
      <c r="Q394" s="23"/>
      <c r="R394" s="23" t="s">
        <v>0</v>
      </c>
      <c r="S394" s="23"/>
      <c r="T394" s="24"/>
      <c r="U394" s="25"/>
      <c r="V394" s="28">
        <v>0.25</v>
      </c>
      <c r="W394" s="299"/>
      <c r="X394" s="296"/>
      <c r="Y394" s="149">
        <f t="shared" si="177"/>
        <v>0.25</v>
      </c>
      <c r="Z394" s="148">
        <f t="shared" si="192"/>
        <v>2.5</v>
      </c>
      <c r="AA394" s="306"/>
      <c r="AB394" s="377">
        <f t="shared" si="201"/>
        <v>-30</v>
      </c>
      <c r="AC394" s="348"/>
      <c r="AD394" s="210" t="str">
        <f t="shared" si="178"/>
        <v/>
      </c>
      <c r="AE394" s="345">
        <f t="shared" si="193"/>
        <v>-27.5</v>
      </c>
      <c r="AF394" s="318"/>
      <c r="AG394" s="317"/>
      <c r="AH394" s="315"/>
      <c r="AI394" s="150">
        <f t="shared" si="194"/>
        <v>0</v>
      </c>
      <c r="AJ394" s="151">
        <f t="shared" si="179"/>
        <v>2.5</v>
      </c>
      <c r="AK394" s="152">
        <f t="shared" si="195"/>
        <v>2.5</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f t="shared" si="180"/>
        <v>13</v>
      </c>
      <c r="AX394" s="154" t="str">
        <f t="shared" si="181"/>
        <v/>
      </c>
      <c r="AY394" s="178">
        <f t="shared" si="182"/>
        <v>13</v>
      </c>
      <c r="AZ394" s="169" t="str">
        <f t="shared" si="183"/>
        <v/>
      </c>
      <c r="BA394" s="159">
        <f t="shared" si="184"/>
        <v>0.25</v>
      </c>
      <c r="BB394" s="160" t="str">
        <f t="shared" si="185"/>
        <v/>
      </c>
      <c r="BC394" s="171">
        <f t="shared" si="208"/>
        <v>0.25</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75" x14ac:dyDescent="0.3">
      <c r="A395" s="205"/>
      <c r="B395" s="206"/>
      <c r="C395" s="197">
        <v>384</v>
      </c>
      <c r="D395" s="620" t="s">
        <v>3647</v>
      </c>
      <c r="E395" s="13" t="s">
        <v>3528</v>
      </c>
      <c r="F395" s="14"/>
      <c r="G395" s="123">
        <v>45184</v>
      </c>
      <c r="H395" s="124">
        <v>45202</v>
      </c>
      <c r="I395" s="130"/>
      <c r="J395" s="21"/>
      <c r="K395" s="134"/>
      <c r="L395" s="24"/>
      <c r="M395" s="372">
        <v>45202</v>
      </c>
      <c r="N395" s="147">
        <f t="shared" si="191"/>
        <v>13</v>
      </c>
      <c r="O395" s="23"/>
      <c r="P395" s="23"/>
      <c r="Q395" s="23"/>
      <c r="R395" s="23" t="s">
        <v>0</v>
      </c>
      <c r="S395" s="23"/>
      <c r="T395" s="24"/>
      <c r="U395" s="25"/>
      <c r="V395" s="28">
        <v>0.25</v>
      </c>
      <c r="W395" s="299"/>
      <c r="X395" s="296"/>
      <c r="Y395" s="149">
        <f t="shared" si="177"/>
        <v>0.25</v>
      </c>
      <c r="Z395" s="148">
        <f t="shared" si="192"/>
        <v>2.5</v>
      </c>
      <c r="AA395" s="306"/>
      <c r="AB395" s="377">
        <f t="shared" si="201"/>
        <v>-30</v>
      </c>
      <c r="AC395" s="348"/>
      <c r="AD395" s="210" t="str">
        <f t="shared" si="178"/>
        <v/>
      </c>
      <c r="AE395" s="345">
        <f t="shared" si="193"/>
        <v>-27.5</v>
      </c>
      <c r="AF395" s="318"/>
      <c r="AG395" s="317"/>
      <c r="AH395" s="315"/>
      <c r="AI395" s="150">
        <f t="shared" si="194"/>
        <v>0</v>
      </c>
      <c r="AJ395" s="151">
        <f t="shared" si="179"/>
        <v>2.5</v>
      </c>
      <c r="AK395" s="152">
        <f t="shared" si="195"/>
        <v>2.5</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f t="shared" si="180"/>
        <v>13</v>
      </c>
      <c r="AX395" s="154" t="str">
        <f t="shared" si="181"/>
        <v/>
      </c>
      <c r="AY395" s="178">
        <f t="shared" si="182"/>
        <v>13</v>
      </c>
      <c r="AZ395" s="169" t="str">
        <f t="shared" si="183"/>
        <v/>
      </c>
      <c r="BA395" s="159">
        <f t="shared" si="184"/>
        <v>0.25</v>
      </c>
      <c r="BB395" s="160" t="str">
        <f t="shared" si="185"/>
        <v/>
      </c>
      <c r="BC395" s="171">
        <f t="shared" si="208"/>
        <v>0.25</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37.5" x14ac:dyDescent="0.3">
      <c r="A396" s="205"/>
      <c r="B396" s="206"/>
      <c r="C396" s="198">
        <v>385</v>
      </c>
      <c r="D396" s="623" t="s">
        <v>3646</v>
      </c>
      <c r="E396" s="13" t="s">
        <v>3505</v>
      </c>
      <c r="F396" s="14"/>
      <c r="G396" s="123">
        <v>45184</v>
      </c>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75" x14ac:dyDescent="0.3">
      <c r="A397" s="205"/>
      <c r="B397" s="206"/>
      <c r="C397" s="197">
        <v>386</v>
      </c>
      <c r="D397" s="621" t="s">
        <v>3648</v>
      </c>
      <c r="E397" s="15" t="s">
        <v>3505</v>
      </c>
      <c r="F397" s="14"/>
      <c r="G397" s="123">
        <v>45184</v>
      </c>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75" x14ac:dyDescent="0.3">
      <c r="A398" s="205"/>
      <c r="B398" s="206"/>
      <c r="C398" s="198">
        <v>387</v>
      </c>
      <c r="D398" s="621" t="s">
        <v>3647</v>
      </c>
      <c r="E398" s="13" t="s">
        <v>3505</v>
      </c>
      <c r="F398" s="14"/>
      <c r="G398" s="123">
        <v>45184</v>
      </c>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75" x14ac:dyDescent="0.3">
      <c r="A399" s="205"/>
      <c r="B399" s="206"/>
      <c r="C399" s="198">
        <v>388</v>
      </c>
      <c r="D399" s="618" t="s">
        <v>3701</v>
      </c>
      <c r="E399" s="13" t="s">
        <v>3486</v>
      </c>
      <c r="F399" s="14"/>
      <c r="G399" s="123">
        <v>45184</v>
      </c>
      <c r="H399" s="124">
        <v>45204</v>
      </c>
      <c r="I399" s="130"/>
      <c r="J399" s="21"/>
      <c r="K399" s="134"/>
      <c r="L399" s="24"/>
      <c r="M399" s="372">
        <v>45204</v>
      </c>
      <c r="N399" s="147">
        <f t="shared" si="223"/>
        <v>15</v>
      </c>
      <c r="O399" s="23" t="s">
        <v>0</v>
      </c>
      <c r="P399" s="23"/>
      <c r="Q399" s="23"/>
      <c r="R399" s="23"/>
      <c r="S399" s="23"/>
      <c r="T399" s="24"/>
      <c r="U399" s="25"/>
      <c r="V399" s="28">
        <v>0.25</v>
      </c>
      <c r="W399" s="299">
        <v>0.25</v>
      </c>
      <c r="X399" s="296"/>
      <c r="Y399" s="149">
        <f t="shared" si="209"/>
        <v>0.5</v>
      </c>
      <c r="Z399" s="148">
        <f t="shared" si="224"/>
        <v>7.5</v>
      </c>
      <c r="AA399" s="306"/>
      <c r="AB399" s="377">
        <f t="shared" si="233"/>
        <v>-30</v>
      </c>
      <c r="AC399" s="348"/>
      <c r="AD399" s="210" t="str">
        <f t="shared" si="210"/>
        <v/>
      </c>
      <c r="AE399" s="345">
        <f t="shared" si="225"/>
        <v>-22.5</v>
      </c>
      <c r="AF399" s="318"/>
      <c r="AG399" s="317"/>
      <c r="AH399" s="315"/>
      <c r="AI399" s="150">
        <f t="shared" si="226"/>
        <v>0</v>
      </c>
      <c r="AJ399" s="151">
        <f t="shared" si="211"/>
        <v>7.5</v>
      </c>
      <c r="AK399" s="152">
        <f t="shared" si="227"/>
        <v>7.5</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f t="shared" si="212"/>
        <v>15</v>
      </c>
      <c r="AX399" s="154" t="str">
        <f t="shared" si="213"/>
        <v/>
      </c>
      <c r="AY399" s="178">
        <f t="shared" si="214"/>
        <v>15</v>
      </c>
      <c r="AZ399" s="169" t="str">
        <f t="shared" si="215"/>
        <v/>
      </c>
      <c r="BA399" s="159">
        <f t="shared" si="216"/>
        <v>0.25</v>
      </c>
      <c r="BB399" s="160" t="str">
        <f t="shared" si="217"/>
        <v/>
      </c>
      <c r="BC399" s="171">
        <f t="shared" si="208"/>
        <v>0.25</v>
      </c>
      <c r="BD399" s="160" t="str">
        <f t="shared" si="218"/>
        <v/>
      </c>
      <c r="BE399" s="186">
        <f t="shared" si="219"/>
        <v>0.25</v>
      </c>
      <c r="BF399" s="160" t="str">
        <f t="shared" si="220"/>
        <v/>
      </c>
      <c r="BG399" s="171">
        <f t="shared" si="221"/>
        <v>0.25</v>
      </c>
      <c r="BH399" s="161" t="str">
        <f t="shared" si="222"/>
        <v/>
      </c>
      <c r="BI399" s="609"/>
      <c r="BQ399" s="52" t="s">
        <v>2373</v>
      </c>
      <c r="BV399" s="52" t="s">
        <v>2374</v>
      </c>
      <c r="BW399" s="52"/>
      <c r="CC399" s="52" t="s">
        <v>2375</v>
      </c>
    </row>
    <row r="400" spans="1:81" ht="97.5" customHeight="1" x14ac:dyDescent="0.3">
      <c r="A400" s="205"/>
      <c r="B400" s="206"/>
      <c r="C400" s="197">
        <v>389</v>
      </c>
      <c r="D400" s="618" t="s">
        <v>3702</v>
      </c>
      <c r="E400" s="13" t="s">
        <v>3486</v>
      </c>
      <c r="F400" s="14"/>
      <c r="G400" s="123">
        <v>45184</v>
      </c>
      <c r="H400" s="124">
        <v>45204</v>
      </c>
      <c r="I400" s="130"/>
      <c r="J400" s="21"/>
      <c r="K400" s="134"/>
      <c r="L400" s="24"/>
      <c r="M400" s="372">
        <v>45204</v>
      </c>
      <c r="N400" s="147">
        <f t="shared" si="223"/>
        <v>15</v>
      </c>
      <c r="O400" s="23" t="s">
        <v>0</v>
      </c>
      <c r="P400" s="23"/>
      <c r="Q400" s="23"/>
      <c r="R400" s="23"/>
      <c r="S400" s="23"/>
      <c r="T400" s="24"/>
      <c r="U400" s="25"/>
      <c r="V400" s="28">
        <v>0.25</v>
      </c>
      <c r="W400" s="299">
        <v>0.25</v>
      </c>
      <c r="X400" s="296"/>
      <c r="Y400" s="149">
        <f t="shared" si="209"/>
        <v>0.5</v>
      </c>
      <c r="Z400" s="148">
        <f t="shared" si="224"/>
        <v>7.5</v>
      </c>
      <c r="AA400" s="306"/>
      <c r="AB400" s="377">
        <f t="shared" si="233"/>
        <v>-30</v>
      </c>
      <c r="AC400" s="348"/>
      <c r="AD400" s="210" t="str">
        <f t="shared" si="210"/>
        <v/>
      </c>
      <c r="AE400" s="345">
        <f t="shared" si="225"/>
        <v>-22.5</v>
      </c>
      <c r="AF400" s="318"/>
      <c r="AG400" s="317"/>
      <c r="AH400" s="315"/>
      <c r="AI400" s="150">
        <f t="shared" si="226"/>
        <v>0</v>
      </c>
      <c r="AJ400" s="151">
        <f t="shared" si="211"/>
        <v>7.5</v>
      </c>
      <c r="AK400" s="152">
        <f t="shared" si="227"/>
        <v>7.5</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f t="shared" si="212"/>
        <v>15</v>
      </c>
      <c r="AX400" s="154" t="str">
        <f t="shared" si="213"/>
        <v/>
      </c>
      <c r="AY400" s="178">
        <f t="shared" si="214"/>
        <v>15</v>
      </c>
      <c r="AZ400" s="169" t="str">
        <f t="shared" si="215"/>
        <v/>
      </c>
      <c r="BA400" s="159">
        <f t="shared" si="216"/>
        <v>0.25</v>
      </c>
      <c r="BB400" s="160" t="str">
        <f t="shared" si="217"/>
        <v/>
      </c>
      <c r="BC400" s="171">
        <f t="shared" si="208"/>
        <v>0.25</v>
      </c>
      <c r="BD400" s="160" t="str">
        <f t="shared" si="218"/>
        <v/>
      </c>
      <c r="BE400" s="186">
        <f t="shared" si="219"/>
        <v>0.25</v>
      </c>
      <c r="BF400" s="160" t="str">
        <f t="shared" si="220"/>
        <v/>
      </c>
      <c r="BG400" s="171">
        <f t="shared" si="221"/>
        <v>0.25</v>
      </c>
      <c r="BH400" s="161" t="str">
        <f t="shared" si="222"/>
        <v/>
      </c>
      <c r="BI400" s="609"/>
      <c r="BQ400" s="52" t="s">
        <v>2376</v>
      </c>
      <c r="BV400" s="52" t="s">
        <v>2377</v>
      </c>
      <c r="BW400" s="52"/>
      <c r="CC400" s="52" t="s">
        <v>2378</v>
      </c>
    </row>
    <row r="401" spans="1:140" ht="56.25" x14ac:dyDescent="0.3">
      <c r="A401" s="205"/>
      <c r="B401" s="206"/>
      <c r="C401" s="198">
        <v>390</v>
      </c>
      <c r="D401" s="622" t="s">
        <v>3650</v>
      </c>
      <c r="E401" s="15" t="s">
        <v>3528</v>
      </c>
      <c r="F401" s="14"/>
      <c r="G401" s="123">
        <v>45184</v>
      </c>
      <c r="H401" s="124"/>
      <c r="I401" s="130"/>
      <c r="J401" s="21"/>
      <c r="K401" s="134"/>
      <c r="L401" s="24"/>
      <c r="M401" s="372">
        <v>45202</v>
      </c>
      <c r="N401" s="147">
        <f t="shared" si="223"/>
        <v>13</v>
      </c>
      <c r="O401" s="23"/>
      <c r="P401" s="23"/>
      <c r="Q401" s="23"/>
      <c r="R401" s="23" t="s">
        <v>0</v>
      </c>
      <c r="S401" s="23"/>
      <c r="T401" s="24"/>
      <c r="U401" s="25"/>
      <c r="V401" s="28">
        <v>0.25</v>
      </c>
      <c r="W401" s="299"/>
      <c r="X401" s="296"/>
      <c r="Y401" s="149">
        <f t="shared" si="209"/>
        <v>0.25</v>
      </c>
      <c r="Z401" s="148">
        <f t="shared" si="224"/>
        <v>2.5</v>
      </c>
      <c r="AA401" s="306"/>
      <c r="AB401" s="377">
        <f t="shared" si="233"/>
        <v>-30</v>
      </c>
      <c r="AC401" s="348"/>
      <c r="AD401" s="210" t="str">
        <f t="shared" si="210"/>
        <v/>
      </c>
      <c r="AE401" s="345">
        <f t="shared" si="225"/>
        <v>-27.5</v>
      </c>
      <c r="AF401" s="318"/>
      <c r="AG401" s="317"/>
      <c r="AH401" s="315"/>
      <c r="AI401" s="150">
        <f t="shared" si="226"/>
        <v>0</v>
      </c>
      <c r="AJ401" s="151">
        <f t="shared" si="211"/>
        <v>2.5</v>
      </c>
      <c r="AK401" s="152">
        <f t="shared" si="227"/>
        <v>2.5</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f t="shared" si="212"/>
        <v>13</v>
      </c>
      <c r="AX401" s="154" t="str">
        <f t="shared" si="213"/>
        <v/>
      </c>
      <c r="AY401" s="178">
        <f t="shared" si="214"/>
        <v>13</v>
      </c>
      <c r="AZ401" s="169" t="str">
        <f t="shared" si="215"/>
        <v/>
      </c>
      <c r="BA401" s="159">
        <f t="shared" si="216"/>
        <v>0.25</v>
      </c>
      <c r="BB401" s="160" t="str">
        <f t="shared" si="217"/>
        <v/>
      </c>
      <c r="BC401" s="171">
        <f t="shared" si="208"/>
        <v>0.25</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75" x14ac:dyDescent="0.3">
      <c r="A402" s="205"/>
      <c r="B402" s="206"/>
      <c r="C402" s="197">
        <v>391</v>
      </c>
      <c r="D402" s="622" t="s">
        <v>3649</v>
      </c>
      <c r="E402" s="13" t="s">
        <v>3528</v>
      </c>
      <c r="F402" s="14"/>
      <c r="G402" s="123">
        <v>45184</v>
      </c>
      <c r="H402" s="124"/>
      <c r="I402" s="130"/>
      <c r="J402" s="21"/>
      <c r="K402" s="134"/>
      <c r="L402" s="24"/>
      <c r="M402" s="372">
        <v>45202</v>
      </c>
      <c r="N402" s="147">
        <f t="shared" si="223"/>
        <v>13</v>
      </c>
      <c r="O402" s="23" t="s">
        <v>0</v>
      </c>
      <c r="P402" s="23"/>
      <c r="Q402" s="23"/>
      <c r="R402" s="23"/>
      <c r="S402" s="23"/>
      <c r="T402" s="24"/>
      <c r="U402" s="25"/>
      <c r="V402" s="28">
        <v>0.25</v>
      </c>
      <c r="W402" s="299">
        <v>0.25</v>
      </c>
      <c r="X402" s="296"/>
      <c r="Y402" s="149">
        <f t="shared" si="209"/>
        <v>0.5</v>
      </c>
      <c r="Z402" s="148">
        <f t="shared" si="224"/>
        <v>7.5</v>
      </c>
      <c r="AA402" s="306"/>
      <c r="AB402" s="377">
        <f t="shared" si="233"/>
        <v>-30</v>
      </c>
      <c r="AC402" s="348"/>
      <c r="AD402" s="210" t="str">
        <f t="shared" si="210"/>
        <v/>
      </c>
      <c r="AE402" s="345">
        <f t="shared" si="225"/>
        <v>-22.5</v>
      </c>
      <c r="AF402" s="318"/>
      <c r="AG402" s="317"/>
      <c r="AH402" s="315"/>
      <c r="AI402" s="150">
        <f t="shared" si="226"/>
        <v>0</v>
      </c>
      <c r="AJ402" s="151">
        <f t="shared" si="211"/>
        <v>7.5</v>
      </c>
      <c r="AK402" s="152">
        <f t="shared" si="227"/>
        <v>7.5</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f t="shared" si="212"/>
        <v>13</v>
      </c>
      <c r="AX402" s="154" t="str">
        <f t="shared" si="213"/>
        <v/>
      </c>
      <c r="AY402" s="178">
        <f t="shared" si="214"/>
        <v>13</v>
      </c>
      <c r="AZ402" s="169" t="str">
        <f t="shared" si="215"/>
        <v/>
      </c>
      <c r="BA402" s="159">
        <f t="shared" si="216"/>
        <v>0.25</v>
      </c>
      <c r="BB402" s="160" t="str">
        <f t="shared" si="217"/>
        <v/>
      </c>
      <c r="BC402" s="171">
        <f t="shared" ref="BC402:BC465" si="240">IF(OR(K402="x",F402="X",BA402&lt;=0),"",BA402)</f>
        <v>0.25</v>
      </c>
      <c r="BD402" s="160" t="str">
        <f t="shared" si="218"/>
        <v/>
      </c>
      <c r="BE402" s="186">
        <f t="shared" si="219"/>
        <v>0.25</v>
      </c>
      <c r="BF402" s="160" t="str">
        <f t="shared" si="220"/>
        <v/>
      </c>
      <c r="BG402" s="171">
        <f t="shared" si="221"/>
        <v>0.25</v>
      </c>
      <c r="BH402" s="161" t="str">
        <f t="shared" si="222"/>
        <v/>
      </c>
      <c r="BI402" s="609"/>
      <c r="BQ402" s="52" t="s">
        <v>2382</v>
      </c>
      <c r="BV402" s="52" t="s">
        <v>2383</v>
      </c>
      <c r="BW402" s="52"/>
      <c r="CC402" s="52" t="s">
        <v>2384</v>
      </c>
    </row>
    <row r="403" spans="1:140" ht="56.25" x14ac:dyDescent="0.3">
      <c r="A403" s="205"/>
      <c r="B403" s="206"/>
      <c r="C403" s="198">
        <v>392</v>
      </c>
      <c r="D403" s="623" t="s">
        <v>3650</v>
      </c>
      <c r="E403" s="13" t="s">
        <v>3505</v>
      </c>
      <c r="F403" s="14"/>
      <c r="G403" s="123">
        <v>45184</v>
      </c>
      <c r="H403" s="124">
        <v>45202</v>
      </c>
      <c r="I403" s="130"/>
      <c r="J403" s="21"/>
      <c r="K403" s="134"/>
      <c r="L403" s="24"/>
      <c r="M403" s="372">
        <v>45202</v>
      </c>
      <c r="N403" s="147">
        <f t="shared" si="223"/>
        <v>13</v>
      </c>
      <c r="O403" s="23"/>
      <c r="P403" s="23"/>
      <c r="Q403" s="23"/>
      <c r="R403" s="23" t="s">
        <v>0</v>
      </c>
      <c r="S403" s="23"/>
      <c r="T403" s="24"/>
      <c r="U403" s="25"/>
      <c r="V403" s="28">
        <v>0.25</v>
      </c>
      <c r="W403" s="299"/>
      <c r="X403" s="296"/>
      <c r="Y403" s="149">
        <f t="shared" si="209"/>
        <v>0.25</v>
      </c>
      <c r="Z403" s="148">
        <f t="shared" si="224"/>
        <v>2.5</v>
      </c>
      <c r="AA403" s="306"/>
      <c r="AB403" s="377">
        <f t="shared" si="233"/>
        <v>-30</v>
      </c>
      <c r="AC403" s="348"/>
      <c r="AD403" s="210" t="str">
        <f t="shared" si="210"/>
        <v/>
      </c>
      <c r="AE403" s="345">
        <f t="shared" si="225"/>
        <v>-27.5</v>
      </c>
      <c r="AF403" s="318"/>
      <c r="AG403" s="317"/>
      <c r="AH403" s="315"/>
      <c r="AI403" s="150">
        <f t="shared" si="226"/>
        <v>0</v>
      </c>
      <c r="AJ403" s="151">
        <f t="shared" si="211"/>
        <v>2.5</v>
      </c>
      <c r="AK403" s="152">
        <f t="shared" si="227"/>
        <v>2.5</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f t="shared" si="212"/>
        <v>13</v>
      </c>
      <c r="AX403" s="154" t="str">
        <f t="shared" si="213"/>
        <v/>
      </c>
      <c r="AY403" s="178">
        <f t="shared" si="214"/>
        <v>13</v>
      </c>
      <c r="AZ403" s="169" t="str">
        <f t="shared" si="215"/>
        <v/>
      </c>
      <c r="BA403" s="159">
        <f t="shared" si="216"/>
        <v>0.25</v>
      </c>
      <c r="BB403" s="160" t="str">
        <f t="shared" si="217"/>
        <v/>
      </c>
      <c r="BC403" s="171">
        <f t="shared" si="240"/>
        <v>0.25</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75" x14ac:dyDescent="0.3">
      <c r="A404" s="205"/>
      <c r="B404" s="206"/>
      <c r="C404" s="198">
        <v>393</v>
      </c>
      <c r="D404" s="623" t="s">
        <v>3649</v>
      </c>
      <c r="E404" s="13" t="s">
        <v>3505</v>
      </c>
      <c r="F404" s="14"/>
      <c r="G404" s="123">
        <v>45184</v>
      </c>
      <c r="H404" s="124">
        <v>45202</v>
      </c>
      <c r="I404" s="130"/>
      <c r="J404" s="21"/>
      <c r="K404" s="134"/>
      <c r="L404" s="24"/>
      <c r="M404" s="372">
        <v>45202</v>
      </c>
      <c r="N404" s="147">
        <f t="shared" si="223"/>
        <v>13</v>
      </c>
      <c r="O404" s="23"/>
      <c r="P404" s="23"/>
      <c r="Q404" s="23"/>
      <c r="R404" s="23" t="s">
        <v>0</v>
      </c>
      <c r="S404" s="23"/>
      <c r="T404" s="24"/>
      <c r="U404" s="25"/>
      <c r="V404" s="28">
        <v>0.25</v>
      </c>
      <c r="W404" s="299"/>
      <c r="X404" s="296"/>
      <c r="Y404" s="149">
        <f t="shared" si="209"/>
        <v>0.25</v>
      </c>
      <c r="Z404" s="148">
        <f t="shared" si="224"/>
        <v>2.5</v>
      </c>
      <c r="AA404" s="306"/>
      <c r="AB404" s="377">
        <f t="shared" si="233"/>
        <v>-30</v>
      </c>
      <c r="AC404" s="348"/>
      <c r="AD404" s="210" t="str">
        <f t="shared" si="210"/>
        <v/>
      </c>
      <c r="AE404" s="345">
        <f t="shared" si="225"/>
        <v>-27.5</v>
      </c>
      <c r="AF404" s="318"/>
      <c r="AG404" s="317"/>
      <c r="AH404" s="315"/>
      <c r="AI404" s="150">
        <f t="shared" si="226"/>
        <v>0</v>
      </c>
      <c r="AJ404" s="151">
        <f t="shared" si="211"/>
        <v>2.5</v>
      </c>
      <c r="AK404" s="152">
        <f t="shared" si="227"/>
        <v>2.5</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f t="shared" si="212"/>
        <v>13</v>
      </c>
      <c r="AX404" s="154" t="str">
        <f t="shared" si="213"/>
        <v/>
      </c>
      <c r="AY404" s="178">
        <f t="shared" si="214"/>
        <v>13</v>
      </c>
      <c r="AZ404" s="169" t="str">
        <f t="shared" si="215"/>
        <v/>
      </c>
      <c r="BA404" s="159">
        <f t="shared" si="216"/>
        <v>0.25</v>
      </c>
      <c r="BB404" s="160" t="str">
        <f t="shared" si="217"/>
        <v/>
      </c>
      <c r="BC404" s="171">
        <f t="shared" si="240"/>
        <v>0.25</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32" customHeight="1" x14ac:dyDescent="0.3">
      <c r="A405" s="205"/>
      <c r="B405" s="206"/>
      <c r="C405" s="197">
        <v>394</v>
      </c>
      <c r="D405" s="615" t="s">
        <v>3703</v>
      </c>
      <c r="E405" s="15" t="s">
        <v>3486</v>
      </c>
      <c r="F405" s="14"/>
      <c r="G405" s="123">
        <v>45184</v>
      </c>
      <c r="H405" s="124">
        <v>45204</v>
      </c>
      <c r="I405" s="130"/>
      <c r="J405" s="21"/>
      <c r="K405" s="134"/>
      <c r="L405" s="24"/>
      <c r="M405" s="372">
        <v>45204</v>
      </c>
      <c r="N405" s="147">
        <f t="shared" si="223"/>
        <v>15</v>
      </c>
      <c r="O405" s="23" t="s">
        <v>0</v>
      </c>
      <c r="P405" s="23"/>
      <c r="Q405" s="23"/>
      <c r="R405" s="23"/>
      <c r="S405" s="23"/>
      <c r="T405" s="24"/>
      <c r="U405" s="25"/>
      <c r="V405" s="28">
        <v>0.25</v>
      </c>
      <c r="W405" s="299">
        <v>0.25</v>
      </c>
      <c r="X405" s="296"/>
      <c r="Y405" s="149">
        <f t="shared" si="209"/>
        <v>0.5</v>
      </c>
      <c r="Z405" s="148">
        <f t="shared" si="224"/>
        <v>7.5</v>
      </c>
      <c r="AA405" s="306"/>
      <c r="AB405" s="377">
        <f t="shared" si="233"/>
        <v>-30</v>
      </c>
      <c r="AC405" s="348"/>
      <c r="AD405" s="210" t="str">
        <f t="shared" si="210"/>
        <v/>
      </c>
      <c r="AE405" s="345">
        <f t="shared" si="225"/>
        <v>-22.5</v>
      </c>
      <c r="AF405" s="318"/>
      <c r="AG405" s="317"/>
      <c r="AH405" s="315"/>
      <c r="AI405" s="150">
        <f t="shared" si="226"/>
        <v>0</v>
      </c>
      <c r="AJ405" s="151">
        <f t="shared" si="211"/>
        <v>7.5</v>
      </c>
      <c r="AK405" s="152">
        <f t="shared" si="227"/>
        <v>7.5</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f t="shared" si="212"/>
        <v>15</v>
      </c>
      <c r="AX405" s="154" t="str">
        <f t="shared" si="213"/>
        <v/>
      </c>
      <c r="AY405" s="178">
        <f t="shared" si="214"/>
        <v>15</v>
      </c>
      <c r="AZ405" s="169" t="str">
        <f t="shared" si="215"/>
        <v/>
      </c>
      <c r="BA405" s="159">
        <f t="shared" si="216"/>
        <v>0.25</v>
      </c>
      <c r="BB405" s="160" t="str">
        <f t="shared" si="217"/>
        <v/>
      </c>
      <c r="BC405" s="171">
        <f t="shared" si="240"/>
        <v>0.25</v>
      </c>
      <c r="BD405" s="160" t="str">
        <f t="shared" si="218"/>
        <v/>
      </c>
      <c r="BE405" s="186">
        <f t="shared" si="219"/>
        <v>0.25</v>
      </c>
      <c r="BF405" s="160" t="str">
        <f t="shared" si="220"/>
        <v/>
      </c>
      <c r="BG405" s="171">
        <f t="shared" si="221"/>
        <v>0.25</v>
      </c>
      <c r="BH405" s="161" t="str">
        <f t="shared" si="222"/>
        <v/>
      </c>
      <c r="BI405" s="609"/>
      <c r="BQ405" s="52" t="s">
        <v>2391</v>
      </c>
      <c r="BV405" s="52" t="s">
        <v>2392</v>
      </c>
      <c r="BW405" s="52"/>
      <c r="CC405" s="52" t="s">
        <v>2393</v>
      </c>
    </row>
    <row r="406" spans="1:140" ht="59.25" customHeight="1" x14ac:dyDescent="0.3">
      <c r="A406" s="205"/>
      <c r="B406" s="206"/>
      <c r="C406" s="198">
        <v>395</v>
      </c>
      <c r="D406" s="618" t="s">
        <v>3704</v>
      </c>
      <c r="E406" s="13" t="s">
        <v>3486</v>
      </c>
      <c r="F406" s="14"/>
      <c r="G406" s="123">
        <v>45184</v>
      </c>
      <c r="H406" s="124">
        <v>45204</v>
      </c>
      <c r="I406" s="130"/>
      <c r="J406" s="21"/>
      <c r="K406" s="134"/>
      <c r="L406" s="24"/>
      <c r="M406" s="372">
        <v>45204</v>
      </c>
      <c r="N406" s="147">
        <f t="shared" si="223"/>
        <v>15</v>
      </c>
      <c r="O406" s="23" t="s">
        <v>0</v>
      </c>
      <c r="P406" s="23"/>
      <c r="Q406" s="23"/>
      <c r="R406" s="23"/>
      <c r="S406" s="23"/>
      <c r="T406" s="24"/>
      <c r="U406" s="25"/>
      <c r="V406" s="28">
        <v>0.25</v>
      </c>
      <c r="W406" s="299">
        <v>0.25</v>
      </c>
      <c r="X406" s="296"/>
      <c r="Y406" s="149">
        <f t="shared" si="209"/>
        <v>0.5</v>
      </c>
      <c r="Z406" s="148">
        <f t="shared" si="224"/>
        <v>7.5</v>
      </c>
      <c r="AA406" s="306"/>
      <c r="AB406" s="377">
        <f t="shared" si="233"/>
        <v>-30</v>
      </c>
      <c r="AC406" s="348"/>
      <c r="AD406" s="210" t="str">
        <f t="shared" si="210"/>
        <v/>
      </c>
      <c r="AE406" s="345">
        <f t="shared" si="225"/>
        <v>-22.5</v>
      </c>
      <c r="AF406" s="318"/>
      <c r="AG406" s="317"/>
      <c r="AH406" s="315"/>
      <c r="AI406" s="150">
        <f t="shared" si="226"/>
        <v>0</v>
      </c>
      <c r="AJ406" s="151">
        <f t="shared" si="211"/>
        <v>7.5</v>
      </c>
      <c r="AK406" s="152">
        <f t="shared" si="227"/>
        <v>7.5</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f t="shared" si="212"/>
        <v>15</v>
      </c>
      <c r="AX406" s="154" t="str">
        <f t="shared" si="213"/>
        <v/>
      </c>
      <c r="AY406" s="178">
        <f t="shared" si="214"/>
        <v>15</v>
      </c>
      <c r="AZ406" s="169" t="str">
        <f t="shared" si="215"/>
        <v/>
      </c>
      <c r="BA406" s="159">
        <f t="shared" si="216"/>
        <v>0.25</v>
      </c>
      <c r="BB406" s="160" t="str">
        <f t="shared" si="217"/>
        <v/>
      </c>
      <c r="BC406" s="171">
        <f t="shared" si="240"/>
        <v>0.25</v>
      </c>
      <c r="BD406" s="160" t="str">
        <f t="shared" si="218"/>
        <v/>
      </c>
      <c r="BE406" s="186">
        <f t="shared" si="219"/>
        <v>0.25</v>
      </c>
      <c r="BF406" s="160" t="str">
        <f t="shared" si="220"/>
        <v/>
      </c>
      <c r="BG406" s="171">
        <f t="shared" si="221"/>
        <v>0.25</v>
      </c>
      <c r="BH406" s="161" t="str">
        <f t="shared" si="222"/>
        <v/>
      </c>
      <c r="BI406" s="609"/>
      <c r="BQ406" s="52" t="s">
        <v>2394</v>
      </c>
      <c r="BV406" s="52" t="s">
        <v>2395</v>
      </c>
      <c r="BW406" s="52"/>
    </row>
    <row r="407" spans="1:140" ht="93.75" x14ac:dyDescent="0.3">
      <c r="A407" s="205"/>
      <c r="B407" s="206"/>
      <c r="C407" s="197">
        <v>396</v>
      </c>
      <c r="D407" s="616" t="s">
        <v>3651</v>
      </c>
      <c r="E407" s="18" t="s">
        <v>3528</v>
      </c>
      <c r="F407" s="14"/>
      <c r="G407" s="123">
        <v>45184</v>
      </c>
      <c r="H407" s="124">
        <v>45202</v>
      </c>
      <c r="I407" s="130"/>
      <c r="J407" s="21"/>
      <c r="K407" s="134"/>
      <c r="L407" s="24"/>
      <c r="M407" s="372">
        <v>45202</v>
      </c>
      <c r="N407" s="147">
        <f t="shared" si="223"/>
        <v>13</v>
      </c>
      <c r="O407" s="23"/>
      <c r="P407" s="23"/>
      <c r="Q407" s="23"/>
      <c r="R407" s="23" t="s">
        <v>0</v>
      </c>
      <c r="S407" s="23"/>
      <c r="T407" s="24"/>
      <c r="U407" s="25"/>
      <c r="V407" s="28">
        <v>0.25</v>
      </c>
      <c r="W407" s="299"/>
      <c r="X407" s="296"/>
      <c r="Y407" s="149">
        <f t="shared" si="209"/>
        <v>0.25</v>
      </c>
      <c r="Z407" s="148">
        <f t="shared" si="224"/>
        <v>2.5</v>
      </c>
      <c r="AA407" s="306"/>
      <c r="AB407" s="377">
        <f t="shared" si="233"/>
        <v>-30</v>
      </c>
      <c r="AC407" s="348"/>
      <c r="AD407" s="210" t="str">
        <f t="shared" si="210"/>
        <v/>
      </c>
      <c r="AE407" s="345">
        <f t="shared" si="225"/>
        <v>-27.5</v>
      </c>
      <c r="AF407" s="318"/>
      <c r="AG407" s="317"/>
      <c r="AH407" s="315"/>
      <c r="AI407" s="150">
        <f t="shared" si="226"/>
        <v>0</v>
      </c>
      <c r="AJ407" s="151">
        <f t="shared" si="211"/>
        <v>2.5</v>
      </c>
      <c r="AK407" s="152">
        <f t="shared" si="227"/>
        <v>2.5</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f t="shared" si="212"/>
        <v>13</v>
      </c>
      <c r="AX407" s="154" t="str">
        <f t="shared" si="213"/>
        <v/>
      </c>
      <c r="AY407" s="178">
        <f t="shared" si="214"/>
        <v>13</v>
      </c>
      <c r="AZ407" s="169" t="str">
        <f t="shared" si="215"/>
        <v/>
      </c>
      <c r="BA407" s="159">
        <f t="shared" si="216"/>
        <v>0.25</v>
      </c>
      <c r="BB407" s="160" t="str">
        <f t="shared" si="217"/>
        <v/>
      </c>
      <c r="BC407" s="171">
        <f t="shared" si="240"/>
        <v>0.25</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37.5" x14ac:dyDescent="0.3">
      <c r="A408" s="205"/>
      <c r="B408" s="206"/>
      <c r="C408" s="198">
        <v>397</v>
      </c>
      <c r="D408" s="622" t="s">
        <v>3652</v>
      </c>
      <c r="E408" s="13" t="s">
        <v>3528</v>
      </c>
      <c r="F408" s="14"/>
      <c r="G408" s="123">
        <v>45184</v>
      </c>
      <c r="H408" s="124">
        <v>45202</v>
      </c>
      <c r="I408" s="130"/>
      <c r="J408" s="21"/>
      <c r="K408" s="134"/>
      <c r="L408" s="24"/>
      <c r="M408" s="372">
        <v>45202</v>
      </c>
      <c r="N408" s="147">
        <f t="shared" si="223"/>
        <v>13</v>
      </c>
      <c r="O408" s="23"/>
      <c r="P408" s="23"/>
      <c r="Q408" s="23"/>
      <c r="R408" s="23" t="s">
        <v>0</v>
      </c>
      <c r="S408" s="23"/>
      <c r="T408" s="24"/>
      <c r="U408" s="25"/>
      <c r="V408" s="28">
        <v>0.25</v>
      </c>
      <c r="W408" s="299"/>
      <c r="X408" s="296"/>
      <c r="Y408" s="149">
        <f t="shared" si="209"/>
        <v>0.25</v>
      </c>
      <c r="Z408" s="148">
        <f t="shared" si="224"/>
        <v>2.5</v>
      </c>
      <c r="AA408" s="306"/>
      <c r="AB408" s="377">
        <f t="shared" si="233"/>
        <v>-30</v>
      </c>
      <c r="AC408" s="348"/>
      <c r="AD408" s="210" t="str">
        <f t="shared" si="210"/>
        <v/>
      </c>
      <c r="AE408" s="345">
        <f t="shared" si="225"/>
        <v>-27.5</v>
      </c>
      <c r="AF408" s="318"/>
      <c r="AG408" s="317"/>
      <c r="AH408" s="315"/>
      <c r="AI408" s="150">
        <f t="shared" si="226"/>
        <v>0</v>
      </c>
      <c r="AJ408" s="151">
        <f t="shared" si="211"/>
        <v>2.5</v>
      </c>
      <c r="AK408" s="152">
        <f t="shared" si="227"/>
        <v>2.5</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f t="shared" si="212"/>
        <v>13</v>
      </c>
      <c r="AX408" s="154" t="str">
        <f t="shared" si="213"/>
        <v/>
      </c>
      <c r="AY408" s="178">
        <f t="shared" si="214"/>
        <v>13</v>
      </c>
      <c r="AZ408" s="169" t="str">
        <f t="shared" si="215"/>
        <v/>
      </c>
      <c r="BA408" s="159">
        <f t="shared" si="216"/>
        <v>0.25</v>
      </c>
      <c r="BB408" s="160" t="str">
        <f t="shared" si="217"/>
        <v/>
      </c>
      <c r="BC408" s="171">
        <f t="shared" si="240"/>
        <v>0.25</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93.75" x14ac:dyDescent="0.3">
      <c r="A409" s="205"/>
      <c r="B409" s="206"/>
      <c r="C409" s="198">
        <v>398</v>
      </c>
      <c r="D409" s="617" t="s">
        <v>3651</v>
      </c>
      <c r="E409" s="13" t="s">
        <v>3505</v>
      </c>
      <c r="F409" s="14"/>
      <c r="G409" s="123">
        <v>45184</v>
      </c>
      <c r="H409" s="124">
        <v>45202</v>
      </c>
      <c r="I409" s="130"/>
      <c r="J409" s="21"/>
      <c r="K409" s="134"/>
      <c r="L409" s="24"/>
      <c r="M409" s="372">
        <v>45202</v>
      </c>
      <c r="N409" s="147">
        <f t="shared" si="223"/>
        <v>13</v>
      </c>
      <c r="O409" s="23"/>
      <c r="P409" s="23"/>
      <c r="Q409" s="23"/>
      <c r="R409" s="23" t="s">
        <v>0</v>
      </c>
      <c r="S409" s="23"/>
      <c r="T409" s="24"/>
      <c r="U409" s="25"/>
      <c r="V409" s="28">
        <v>0.25</v>
      </c>
      <c r="W409" s="299"/>
      <c r="X409" s="296"/>
      <c r="Y409" s="149">
        <f t="shared" si="209"/>
        <v>0.25</v>
      </c>
      <c r="Z409" s="148">
        <f t="shared" si="224"/>
        <v>2.5</v>
      </c>
      <c r="AA409" s="306"/>
      <c r="AB409" s="377">
        <f t="shared" si="233"/>
        <v>-30</v>
      </c>
      <c r="AC409" s="348"/>
      <c r="AD409" s="210" t="str">
        <f t="shared" si="210"/>
        <v/>
      </c>
      <c r="AE409" s="345">
        <f t="shared" si="225"/>
        <v>-27.5</v>
      </c>
      <c r="AF409" s="318"/>
      <c r="AG409" s="317"/>
      <c r="AH409" s="315"/>
      <c r="AI409" s="150">
        <f t="shared" si="226"/>
        <v>0</v>
      </c>
      <c r="AJ409" s="151">
        <f t="shared" si="211"/>
        <v>2.5</v>
      </c>
      <c r="AK409" s="152">
        <f t="shared" si="227"/>
        <v>2.5</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f t="shared" si="212"/>
        <v>13</v>
      </c>
      <c r="AX409" s="154" t="str">
        <f t="shared" si="213"/>
        <v/>
      </c>
      <c r="AY409" s="178">
        <f t="shared" si="214"/>
        <v>13</v>
      </c>
      <c r="AZ409" s="169" t="str">
        <f t="shared" si="215"/>
        <v/>
      </c>
      <c r="BA409" s="159">
        <f t="shared" si="216"/>
        <v>0.25</v>
      </c>
      <c r="BB409" s="160" t="str">
        <f t="shared" si="217"/>
        <v/>
      </c>
      <c r="BC409" s="171">
        <f t="shared" si="240"/>
        <v>0.25</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37.5" x14ac:dyDescent="0.3">
      <c r="A410" s="205"/>
      <c r="B410" s="206"/>
      <c r="C410" s="197">
        <v>399</v>
      </c>
      <c r="D410" s="623" t="s">
        <v>3652</v>
      </c>
      <c r="E410" s="16" t="s">
        <v>3505</v>
      </c>
      <c r="F410" s="14"/>
      <c r="G410" s="127">
        <v>45184</v>
      </c>
      <c r="H410" s="126">
        <v>45202</v>
      </c>
      <c r="I410" s="132"/>
      <c r="J410" s="69"/>
      <c r="K410" s="136"/>
      <c r="L410" s="26"/>
      <c r="M410" s="373">
        <v>45202</v>
      </c>
      <c r="N410" s="147">
        <f t="shared" si="223"/>
        <v>13</v>
      </c>
      <c r="O410" s="23"/>
      <c r="P410" s="23"/>
      <c r="Q410" s="23"/>
      <c r="R410" s="23" t="s">
        <v>0</v>
      </c>
      <c r="S410" s="23"/>
      <c r="T410" s="26"/>
      <c r="U410" s="27"/>
      <c r="V410" s="28">
        <v>0.25</v>
      </c>
      <c r="W410" s="300"/>
      <c r="X410" s="299"/>
      <c r="Y410" s="149">
        <f t="shared" si="209"/>
        <v>0.25</v>
      </c>
      <c r="Z410" s="148">
        <f t="shared" si="224"/>
        <v>2.5</v>
      </c>
      <c r="AA410" s="307"/>
      <c r="AB410" s="377">
        <f t="shared" si="233"/>
        <v>-30</v>
      </c>
      <c r="AC410" s="348"/>
      <c r="AD410" s="210" t="str">
        <f t="shared" si="210"/>
        <v/>
      </c>
      <c r="AE410" s="345">
        <f t="shared" si="225"/>
        <v>-27.5</v>
      </c>
      <c r="AF410" s="319"/>
      <c r="AG410" s="320"/>
      <c r="AH410" s="318"/>
      <c r="AI410" s="150">
        <f t="shared" si="226"/>
        <v>0</v>
      </c>
      <c r="AJ410" s="151">
        <f t="shared" si="211"/>
        <v>2.5</v>
      </c>
      <c r="AK410" s="152">
        <f t="shared" si="227"/>
        <v>2.5</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f t="shared" si="212"/>
        <v>13</v>
      </c>
      <c r="AX410" s="154" t="str">
        <f t="shared" si="213"/>
        <v/>
      </c>
      <c r="AY410" s="178">
        <f t="shared" si="214"/>
        <v>13</v>
      </c>
      <c r="AZ410" s="169" t="str">
        <f t="shared" si="215"/>
        <v/>
      </c>
      <c r="BA410" s="159">
        <f t="shared" si="216"/>
        <v>0.25</v>
      </c>
      <c r="BB410" s="160" t="str">
        <f t="shared" si="217"/>
        <v/>
      </c>
      <c r="BC410" s="171">
        <f t="shared" si="240"/>
        <v>0.25</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37.5" x14ac:dyDescent="0.3">
      <c r="A411" s="205"/>
      <c r="B411" s="206"/>
      <c r="C411" s="197">
        <v>400</v>
      </c>
      <c r="D411" s="618" t="s">
        <v>3653</v>
      </c>
      <c r="E411" s="20" t="s">
        <v>3486</v>
      </c>
      <c r="F411" s="14"/>
      <c r="G411" s="123">
        <v>45184</v>
      </c>
      <c r="H411" s="128">
        <v>45204</v>
      </c>
      <c r="I411" s="130"/>
      <c r="J411" s="21"/>
      <c r="K411" s="134"/>
      <c r="L411" s="24"/>
      <c r="M411" s="372">
        <v>45204</v>
      </c>
      <c r="N411" s="147">
        <f t="shared" si="223"/>
        <v>15</v>
      </c>
      <c r="O411" s="23"/>
      <c r="P411" s="23"/>
      <c r="Q411" s="23"/>
      <c r="R411" s="23" t="s">
        <v>0</v>
      </c>
      <c r="S411" s="23"/>
      <c r="T411" s="23"/>
      <c r="U411" s="24"/>
      <c r="V411" s="28">
        <v>0.25</v>
      </c>
      <c r="W411" s="299"/>
      <c r="X411" s="299"/>
      <c r="Y411" s="149">
        <f t="shared" si="209"/>
        <v>0.25</v>
      </c>
      <c r="Z411" s="148">
        <f t="shared" si="224"/>
        <v>2.5</v>
      </c>
      <c r="AA411" s="306"/>
      <c r="AB411" s="377">
        <f t="shared" si="233"/>
        <v>-30</v>
      </c>
      <c r="AC411" s="348"/>
      <c r="AD411" s="210" t="str">
        <f t="shared" si="210"/>
        <v/>
      </c>
      <c r="AE411" s="345">
        <f t="shared" si="225"/>
        <v>-27.5</v>
      </c>
      <c r="AF411" s="318"/>
      <c r="AG411" s="321"/>
      <c r="AH411" s="318"/>
      <c r="AI411" s="150">
        <f t="shared" si="226"/>
        <v>0</v>
      </c>
      <c r="AJ411" s="151">
        <f t="shared" si="211"/>
        <v>2.5</v>
      </c>
      <c r="AK411" s="152">
        <f t="shared" si="227"/>
        <v>2.5</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f t="shared" si="212"/>
        <v>15</v>
      </c>
      <c r="AX411" s="154" t="str">
        <f t="shared" si="213"/>
        <v/>
      </c>
      <c r="AY411" s="178">
        <f t="shared" si="214"/>
        <v>15</v>
      </c>
      <c r="AZ411" s="169" t="str">
        <f t="shared" si="215"/>
        <v/>
      </c>
      <c r="BA411" s="159">
        <f t="shared" si="216"/>
        <v>0.25</v>
      </c>
      <c r="BB411" s="160" t="str">
        <f t="shared" si="217"/>
        <v/>
      </c>
      <c r="BC411" s="171">
        <f t="shared" si="240"/>
        <v>0.25</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625" t="s">
        <v>3654</v>
      </c>
      <c r="E412" s="31" t="s">
        <v>3486</v>
      </c>
      <c r="F412" s="30"/>
      <c r="G412" s="123">
        <v>45184</v>
      </c>
      <c r="H412" s="125">
        <v>45204</v>
      </c>
      <c r="I412" s="129"/>
      <c r="J412" s="67"/>
      <c r="K412" s="133"/>
      <c r="L412" s="108"/>
      <c r="M412" s="372">
        <v>45204</v>
      </c>
      <c r="N412" s="147">
        <f t="shared" si="223"/>
        <v>15</v>
      </c>
      <c r="O412" s="23"/>
      <c r="P412" s="125"/>
      <c r="Q412" s="125"/>
      <c r="R412" s="125" t="s">
        <v>0</v>
      </c>
      <c r="S412" s="125"/>
      <c r="T412" s="125"/>
      <c r="U412" s="122"/>
      <c r="V412" s="28">
        <v>0.25</v>
      </c>
      <c r="W412" s="296"/>
      <c r="X412" s="296"/>
      <c r="Y412" s="149">
        <f t="shared" si="209"/>
        <v>0.25</v>
      </c>
      <c r="Z412" s="148">
        <f t="shared" si="224"/>
        <v>2.5</v>
      </c>
      <c r="AA412" s="306"/>
      <c r="AB412" s="377">
        <f t="shared" si="233"/>
        <v>-30</v>
      </c>
      <c r="AC412" s="348"/>
      <c r="AD412" s="210" t="str">
        <f t="shared" si="210"/>
        <v/>
      </c>
      <c r="AE412" s="345">
        <f t="shared" si="225"/>
        <v>-27.5</v>
      </c>
      <c r="AF412" s="318"/>
      <c r="AG412" s="317"/>
      <c r="AH412" s="315"/>
      <c r="AI412" s="150">
        <f t="shared" si="226"/>
        <v>0</v>
      </c>
      <c r="AJ412" s="151">
        <f t="shared" si="211"/>
        <v>2.5</v>
      </c>
      <c r="AK412" s="152">
        <f t="shared" si="227"/>
        <v>2.5</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f t="shared" si="212"/>
        <v>15</v>
      </c>
      <c r="AX412" s="154" t="str">
        <f t="shared" si="213"/>
        <v/>
      </c>
      <c r="AY412" s="178">
        <f t="shared" si="214"/>
        <v>15</v>
      </c>
      <c r="AZ412" s="169" t="str">
        <f t="shared" si="215"/>
        <v/>
      </c>
      <c r="BA412" s="159">
        <f t="shared" si="216"/>
        <v>0.25</v>
      </c>
      <c r="BB412" s="160" t="str">
        <f t="shared" si="217"/>
        <v/>
      </c>
      <c r="BC412" s="171">
        <f t="shared" si="240"/>
        <v>0.25</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8.75" x14ac:dyDescent="0.3">
      <c r="A413" s="203"/>
      <c r="B413" s="204"/>
      <c r="C413" s="197">
        <v>402</v>
      </c>
      <c r="D413" s="625" t="s">
        <v>3655</v>
      </c>
      <c r="E413" s="29" t="s">
        <v>3486</v>
      </c>
      <c r="F413" s="30"/>
      <c r="G413" s="123">
        <v>45184</v>
      </c>
      <c r="H413" s="122">
        <v>45204</v>
      </c>
      <c r="I413" s="129"/>
      <c r="J413" s="67"/>
      <c r="K413" s="133"/>
      <c r="L413" s="108"/>
      <c r="M413" s="371">
        <v>45204</v>
      </c>
      <c r="N413" s="147">
        <f t="shared" si="223"/>
        <v>15</v>
      </c>
      <c r="O413" s="125"/>
      <c r="P413" s="125"/>
      <c r="Q413" s="125"/>
      <c r="R413" s="125" t="s">
        <v>0</v>
      </c>
      <c r="S413" s="125"/>
      <c r="T413" s="122"/>
      <c r="U413" s="298"/>
      <c r="V413" s="28">
        <v>0.25</v>
      </c>
      <c r="W413" s="296"/>
      <c r="X413" s="296"/>
      <c r="Y413" s="149">
        <f t="shared" si="209"/>
        <v>0.25</v>
      </c>
      <c r="Z413" s="148">
        <f t="shared" si="224"/>
        <v>2.5</v>
      </c>
      <c r="AA413" s="305"/>
      <c r="AB413" s="377">
        <f t="shared" si="233"/>
        <v>-30</v>
      </c>
      <c r="AC413" s="347"/>
      <c r="AD413" s="210" t="str">
        <f t="shared" si="210"/>
        <v/>
      </c>
      <c r="AE413" s="345">
        <f t="shared" si="225"/>
        <v>-27.5</v>
      </c>
      <c r="AF413" s="310"/>
      <c r="AG413" s="312"/>
      <c r="AH413" s="313"/>
      <c r="AI413" s="150">
        <f t="shared" si="226"/>
        <v>0</v>
      </c>
      <c r="AJ413" s="151">
        <f t="shared" si="211"/>
        <v>2.5</v>
      </c>
      <c r="AK413" s="152">
        <f t="shared" si="227"/>
        <v>2.5</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f t="shared" si="212"/>
        <v>15</v>
      </c>
      <c r="AX413" s="154" t="str">
        <f t="shared" si="213"/>
        <v/>
      </c>
      <c r="AY413" s="178">
        <f t="shared" si="214"/>
        <v>15</v>
      </c>
      <c r="AZ413" s="169" t="str">
        <f t="shared" si="215"/>
        <v/>
      </c>
      <c r="BA413" s="159">
        <f t="shared" si="216"/>
        <v>0.25</v>
      </c>
      <c r="BB413" s="160" t="str">
        <f t="shared" si="217"/>
        <v/>
      </c>
      <c r="BC413" s="171">
        <f t="shared" si="240"/>
        <v>0.25</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8.75" x14ac:dyDescent="0.3">
      <c r="A414" s="203"/>
      <c r="B414" s="204"/>
      <c r="C414" s="197">
        <v>403</v>
      </c>
      <c r="D414" s="625" t="s">
        <v>3656</v>
      </c>
      <c r="E414" s="29" t="s">
        <v>3486</v>
      </c>
      <c r="F414" s="30"/>
      <c r="G414" s="123">
        <v>45184</v>
      </c>
      <c r="H414" s="124">
        <v>45204</v>
      </c>
      <c r="I414" s="130"/>
      <c r="J414" s="21"/>
      <c r="K414" s="134"/>
      <c r="L414" s="24"/>
      <c r="M414" s="372">
        <v>45204</v>
      </c>
      <c r="N414" s="147">
        <f t="shared" si="223"/>
        <v>15</v>
      </c>
      <c r="O414" s="125"/>
      <c r="P414" s="125"/>
      <c r="Q414" s="125"/>
      <c r="R414" s="125" t="s">
        <v>0</v>
      </c>
      <c r="S414" s="125"/>
      <c r="T414" s="122"/>
      <c r="U414" s="298"/>
      <c r="V414" s="28">
        <v>0.25</v>
      </c>
      <c r="W414" s="296"/>
      <c r="X414" s="296"/>
      <c r="Y414" s="149">
        <f t="shared" si="209"/>
        <v>0.25</v>
      </c>
      <c r="Z414" s="148">
        <f t="shared" si="224"/>
        <v>2.5</v>
      </c>
      <c r="AA414" s="305"/>
      <c r="AB414" s="377">
        <f t="shared" si="233"/>
        <v>-30</v>
      </c>
      <c r="AC414" s="347"/>
      <c r="AD414" s="210" t="str">
        <f t="shared" si="210"/>
        <v/>
      </c>
      <c r="AE414" s="345">
        <f t="shared" si="225"/>
        <v>-27.5</v>
      </c>
      <c r="AF414" s="310"/>
      <c r="AG414" s="312"/>
      <c r="AH414" s="313"/>
      <c r="AI414" s="150">
        <f t="shared" si="226"/>
        <v>0</v>
      </c>
      <c r="AJ414" s="151">
        <f t="shared" si="211"/>
        <v>2.5</v>
      </c>
      <c r="AK414" s="152">
        <f t="shared" si="227"/>
        <v>2.5</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f t="shared" si="212"/>
        <v>15</v>
      </c>
      <c r="AX414" s="154" t="str">
        <f t="shared" si="213"/>
        <v/>
      </c>
      <c r="AY414" s="178">
        <f t="shared" si="214"/>
        <v>15</v>
      </c>
      <c r="AZ414" s="169" t="str">
        <f t="shared" si="215"/>
        <v/>
      </c>
      <c r="BA414" s="159">
        <f t="shared" si="216"/>
        <v>0.25</v>
      </c>
      <c r="BB414" s="160" t="str">
        <f t="shared" si="217"/>
        <v/>
      </c>
      <c r="BC414" s="171">
        <f t="shared" si="240"/>
        <v>0.25</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8.75" x14ac:dyDescent="0.3">
      <c r="A415" s="203"/>
      <c r="B415" s="204"/>
      <c r="C415" s="197">
        <v>404</v>
      </c>
      <c r="D415" s="625" t="s">
        <v>3657</v>
      </c>
      <c r="E415" s="29" t="s">
        <v>3486</v>
      </c>
      <c r="F415" s="30"/>
      <c r="G415" s="123">
        <v>45184</v>
      </c>
      <c r="H415" s="124">
        <v>45204</v>
      </c>
      <c r="I415" s="130"/>
      <c r="J415" s="21"/>
      <c r="K415" s="134"/>
      <c r="L415" s="24"/>
      <c r="M415" s="372">
        <v>45204</v>
      </c>
      <c r="N415" s="147">
        <f t="shared" si="223"/>
        <v>15</v>
      </c>
      <c r="O415" s="125" t="s">
        <v>0</v>
      </c>
      <c r="P415" s="125"/>
      <c r="Q415" s="125"/>
      <c r="R415" s="125"/>
      <c r="S415" s="125"/>
      <c r="T415" s="122"/>
      <c r="U415" s="298"/>
      <c r="V415" s="28">
        <v>0.25</v>
      </c>
      <c r="W415" s="296">
        <v>0.25</v>
      </c>
      <c r="X415" s="296"/>
      <c r="Y415" s="149">
        <f t="shared" si="209"/>
        <v>0.5</v>
      </c>
      <c r="Z415" s="148">
        <f t="shared" si="224"/>
        <v>7.5</v>
      </c>
      <c r="AA415" s="305"/>
      <c r="AB415" s="377">
        <f t="shared" si="233"/>
        <v>-30</v>
      </c>
      <c r="AC415" s="347"/>
      <c r="AD415" s="210" t="str">
        <f t="shared" si="210"/>
        <v/>
      </c>
      <c r="AE415" s="345">
        <f t="shared" si="225"/>
        <v>-22.5</v>
      </c>
      <c r="AF415" s="310"/>
      <c r="AG415" s="312"/>
      <c r="AH415" s="313"/>
      <c r="AI415" s="150">
        <f t="shared" si="226"/>
        <v>0</v>
      </c>
      <c r="AJ415" s="151">
        <f t="shared" si="211"/>
        <v>7.5</v>
      </c>
      <c r="AK415" s="152">
        <f t="shared" si="227"/>
        <v>7.5</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f t="shared" si="212"/>
        <v>15</v>
      </c>
      <c r="AX415" s="154" t="str">
        <f t="shared" si="213"/>
        <v/>
      </c>
      <c r="AY415" s="178">
        <f t="shared" si="214"/>
        <v>15</v>
      </c>
      <c r="AZ415" s="169" t="str">
        <f t="shared" si="215"/>
        <v/>
      </c>
      <c r="BA415" s="159">
        <f t="shared" si="216"/>
        <v>0.25</v>
      </c>
      <c r="BB415" s="160" t="str">
        <f t="shared" si="217"/>
        <v/>
      </c>
      <c r="BC415" s="171">
        <f t="shared" si="240"/>
        <v>0.25</v>
      </c>
      <c r="BD415" s="160" t="str">
        <f t="shared" si="218"/>
        <v/>
      </c>
      <c r="BE415" s="186">
        <f t="shared" si="219"/>
        <v>0.25</v>
      </c>
      <c r="BF415" s="160" t="str">
        <f t="shared" si="220"/>
        <v/>
      </c>
      <c r="BG415" s="171">
        <f t="shared" si="221"/>
        <v>0.25</v>
      </c>
      <c r="BH415" s="161" t="str">
        <f t="shared" si="222"/>
        <v/>
      </c>
      <c r="BI415" s="609"/>
      <c r="BQ415" s="52" t="s">
        <v>1438</v>
      </c>
      <c r="BV415" s="52" t="s">
        <v>2412</v>
      </c>
      <c r="BW415" s="52"/>
    </row>
    <row r="416" spans="1:140" ht="37.5" x14ac:dyDescent="0.3">
      <c r="A416" s="205"/>
      <c r="B416" s="206"/>
      <c r="C416" s="198">
        <v>405</v>
      </c>
      <c r="D416" s="622" t="s">
        <v>3653</v>
      </c>
      <c r="E416" s="13" t="s">
        <v>3528</v>
      </c>
      <c r="F416" s="14"/>
      <c r="G416" s="123">
        <v>45184</v>
      </c>
      <c r="H416" s="124"/>
      <c r="I416" s="130"/>
      <c r="J416" s="21"/>
      <c r="K416" s="134"/>
      <c r="L416" s="24"/>
      <c r="M416" s="372">
        <v>45202</v>
      </c>
      <c r="N416" s="147">
        <f t="shared" si="223"/>
        <v>13</v>
      </c>
      <c r="O416" s="23"/>
      <c r="P416" s="23"/>
      <c r="Q416" s="23"/>
      <c r="R416" s="23" t="s">
        <v>0</v>
      </c>
      <c r="S416" s="23"/>
      <c r="T416" s="24"/>
      <c r="U416" s="25"/>
      <c r="V416" s="28">
        <v>0.25</v>
      </c>
      <c r="W416" s="296"/>
      <c r="X416" s="296"/>
      <c r="Y416" s="149">
        <f t="shared" si="209"/>
        <v>0.25</v>
      </c>
      <c r="Z416" s="148">
        <f t="shared" si="224"/>
        <v>2.5</v>
      </c>
      <c r="AA416" s="306"/>
      <c r="AB416" s="377">
        <f t="shared" si="233"/>
        <v>-30</v>
      </c>
      <c r="AC416" s="348"/>
      <c r="AD416" s="210" t="str">
        <f t="shared" si="210"/>
        <v/>
      </c>
      <c r="AE416" s="345">
        <f t="shared" si="225"/>
        <v>-27.5</v>
      </c>
      <c r="AF416" s="318"/>
      <c r="AG416" s="317"/>
      <c r="AH416" s="315"/>
      <c r="AI416" s="150">
        <f t="shared" si="226"/>
        <v>0</v>
      </c>
      <c r="AJ416" s="151">
        <f t="shared" si="211"/>
        <v>2.5</v>
      </c>
      <c r="AK416" s="152">
        <f t="shared" si="227"/>
        <v>2.5</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f t="shared" si="212"/>
        <v>13</v>
      </c>
      <c r="AX416" s="154" t="str">
        <f t="shared" si="213"/>
        <v/>
      </c>
      <c r="AY416" s="178">
        <f t="shared" si="214"/>
        <v>13</v>
      </c>
      <c r="AZ416" s="169" t="str">
        <f t="shared" si="215"/>
        <v/>
      </c>
      <c r="BA416" s="159">
        <f t="shared" si="216"/>
        <v>0.25</v>
      </c>
      <c r="BB416" s="160" t="str">
        <f t="shared" si="217"/>
        <v/>
      </c>
      <c r="BC416" s="171">
        <f t="shared" si="240"/>
        <v>0.25</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75" x14ac:dyDescent="0.3">
      <c r="A417" s="205"/>
      <c r="B417" s="206"/>
      <c r="C417" s="197">
        <v>406</v>
      </c>
      <c r="D417" s="627" t="s">
        <v>3654</v>
      </c>
      <c r="E417" s="13" t="s">
        <v>3528</v>
      </c>
      <c r="F417" s="14"/>
      <c r="G417" s="123">
        <v>45184</v>
      </c>
      <c r="H417" s="124"/>
      <c r="I417" s="130"/>
      <c r="J417" s="21"/>
      <c r="K417" s="134"/>
      <c r="L417" s="24"/>
      <c r="M417" s="372">
        <v>45202</v>
      </c>
      <c r="N417" s="147">
        <f t="shared" si="223"/>
        <v>13</v>
      </c>
      <c r="O417" s="23"/>
      <c r="P417" s="23"/>
      <c r="Q417" s="23"/>
      <c r="R417" s="23" t="s">
        <v>0</v>
      </c>
      <c r="S417" s="23"/>
      <c r="T417" s="24"/>
      <c r="U417" s="25"/>
      <c r="V417" s="28">
        <v>0.25</v>
      </c>
      <c r="W417" s="299"/>
      <c r="X417" s="296"/>
      <c r="Y417" s="149">
        <f t="shared" si="209"/>
        <v>0.25</v>
      </c>
      <c r="Z417" s="148">
        <f t="shared" si="224"/>
        <v>2.5</v>
      </c>
      <c r="AA417" s="306"/>
      <c r="AB417" s="377">
        <f t="shared" si="233"/>
        <v>-30</v>
      </c>
      <c r="AC417" s="348"/>
      <c r="AD417" s="210" t="str">
        <f t="shared" si="210"/>
        <v/>
      </c>
      <c r="AE417" s="345">
        <f t="shared" si="225"/>
        <v>-27.5</v>
      </c>
      <c r="AF417" s="318"/>
      <c r="AG417" s="317"/>
      <c r="AH417" s="315"/>
      <c r="AI417" s="150">
        <f t="shared" si="226"/>
        <v>0</v>
      </c>
      <c r="AJ417" s="151">
        <f t="shared" si="211"/>
        <v>2.5</v>
      </c>
      <c r="AK417" s="152">
        <f t="shared" si="227"/>
        <v>2.5</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f t="shared" si="212"/>
        <v>13</v>
      </c>
      <c r="AX417" s="154" t="str">
        <f t="shared" si="213"/>
        <v/>
      </c>
      <c r="AY417" s="178">
        <f t="shared" si="214"/>
        <v>13</v>
      </c>
      <c r="AZ417" s="169" t="str">
        <f t="shared" si="215"/>
        <v/>
      </c>
      <c r="BA417" s="159">
        <f t="shared" si="216"/>
        <v>0.25</v>
      </c>
      <c r="BB417" s="160" t="str">
        <f t="shared" si="217"/>
        <v/>
      </c>
      <c r="BC417" s="171">
        <f t="shared" si="240"/>
        <v>0.25</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75" x14ac:dyDescent="0.3">
      <c r="A418" s="205"/>
      <c r="B418" s="206"/>
      <c r="C418" s="198">
        <v>407</v>
      </c>
      <c r="D418" s="627" t="s">
        <v>3655</v>
      </c>
      <c r="E418" s="13" t="s">
        <v>3528</v>
      </c>
      <c r="F418" s="14"/>
      <c r="G418" s="123">
        <v>45184</v>
      </c>
      <c r="H418" s="124"/>
      <c r="I418" s="130"/>
      <c r="J418" s="21"/>
      <c r="K418" s="134"/>
      <c r="L418" s="24"/>
      <c r="M418" s="372">
        <v>45202</v>
      </c>
      <c r="N418" s="147">
        <f t="shared" si="223"/>
        <v>13</v>
      </c>
      <c r="O418" s="23"/>
      <c r="P418" s="23"/>
      <c r="Q418" s="23"/>
      <c r="R418" s="23" t="s">
        <v>0</v>
      </c>
      <c r="S418" s="23"/>
      <c r="T418" s="24"/>
      <c r="U418" s="25"/>
      <c r="V418" s="28">
        <v>0.25</v>
      </c>
      <c r="W418" s="299"/>
      <c r="X418" s="296"/>
      <c r="Y418" s="149">
        <f t="shared" si="209"/>
        <v>0.25</v>
      </c>
      <c r="Z418" s="148">
        <f t="shared" si="224"/>
        <v>2.5</v>
      </c>
      <c r="AA418" s="306"/>
      <c r="AB418" s="377">
        <f t="shared" si="233"/>
        <v>-30</v>
      </c>
      <c r="AC418" s="348"/>
      <c r="AD418" s="210" t="str">
        <f t="shared" si="210"/>
        <v/>
      </c>
      <c r="AE418" s="345">
        <f t="shared" si="225"/>
        <v>-27.5</v>
      </c>
      <c r="AF418" s="318"/>
      <c r="AG418" s="317"/>
      <c r="AH418" s="315"/>
      <c r="AI418" s="150">
        <f t="shared" si="226"/>
        <v>0</v>
      </c>
      <c r="AJ418" s="151">
        <f t="shared" si="211"/>
        <v>2.5</v>
      </c>
      <c r="AK418" s="152">
        <f t="shared" si="227"/>
        <v>2.5</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f t="shared" si="212"/>
        <v>13</v>
      </c>
      <c r="AX418" s="154" t="str">
        <f t="shared" si="213"/>
        <v/>
      </c>
      <c r="AY418" s="178">
        <f t="shared" si="214"/>
        <v>13</v>
      </c>
      <c r="AZ418" s="169" t="str">
        <f t="shared" si="215"/>
        <v/>
      </c>
      <c r="BA418" s="159">
        <f t="shared" si="216"/>
        <v>0.25</v>
      </c>
      <c r="BB418" s="160" t="str">
        <f t="shared" si="217"/>
        <v/>
      </c>
      <c r="BC418" s="171">
        <f t="shared" si="240"/>
        <v>0.25</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75" x14ac:dyDescent="0.3">
      <c r="A419" s="205"/>
      <c r="B419" s="206"/>
      <c r="C419" s="198">
        <v>408</v>
      </c>
      <c r="D419" s="627" t="s">
        <v>3656</v>
      </c>
      <c r="E419" s="15" t="s">
        <v>3528</v>
      </c>
      <c r="F419" s="14"/>
      <c r="G419" s="123">
        <v>45184</v>
      </c>
      <c r="H419" s="124"/>
      <c r="I419" s="130"/>
      <c r="J419" s="21"/>
      <c r="K419" s="134"/>
      <c r="L419" s="24"/>
      <c r="M419" s="372">
        <v>45202</v>
      </c>
      <c r="N419" s="147">
        <f t="shared" si="223"/>
        <v>13</v>
      </c>
      <c r="O419" s="23"/>
      <c r="P419" s="23"/>
      <c r="Q419" s="23"/>
      <c r="R419" s="23" t="s">
        <v>0</v>
      </c>
      <c r="S419" s="23"/>
      <c r="T419" s="24"/>
      <c r="U419" s="25"/>
      <c r="V419" s="28">
        <v>0.25</v>
      </c>
      <c r="W419" s="299"/>
      <c r="X419" s="296"/>
      <c r="Y419" s="149">
        <f t="shared" si="209"/>
        <v>0.25</v>
      </c>
      <c r="Z419" s="148">
        <f t="shared" si="224"/>
        <v>2.5</v>
      </c>
      <c r="AA419" s="306"/>
      <c r="AB419" s="377">
        <f t="shared" si="233"/>
        <v>-30</v>
      </c>
      <c r="AC419" s="348"/>
      <c r="AD419" s="210" t="str">
        <f t="shared" si="210"/>
        <v/>
      </c>
      <c r="AE419" s="345">
        <f t="shared" si="225"/>
        <v>-27.5</v>
      </c>
      <c r="AF419" s="318"/>
      <c r="AG419" s="317"/>
      <c r="AH419" s="315"/>
      <c r="AI419" s="150">
        <f t="shared" si="226"/>
        <v>0</v>
      </c>
      <c r="AJ419" s="151">
        <f t="shared" si="211"/>
        <v>2.5</v>
      </c>
      <c r="AK419" s="152">
        <f t="shared" si="227"/>
        <v>2.5</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f t="shared" si="212"/>
        <v>13</v>
      </c>
      <c r="AX419" s="154" t="str">
        <f t="shared" si="213"/>
        <v/>
      </c>
      <c r="AY419" s="178">
        <f t="shared" si="214"/>
        <v>13</v>
      </c>
      <c r="AZ419" s="169" t="str">
        <f t="shared" si="215"/>
        <v/>
      </c>
      <c r="BA419" s="159">
        <f t="shared" si="216"/>
        <v>0.25</v>
      </c>
      <c r="BB419" s="160" t="str">
        <f t="shared" si="217"/>
        <v/>
      </c>
      <c r="BC419" s="171">
        <f t="shared" si="240"/>
        <v>0.25</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75" x14ac:dyDescent="0.3">
      <c r="A420" s="205"/>
      <c r="B420" s="206"/>
      <c r="C420" s="197">
        <v>409</v>
      </c>
      <c r="D420" s="627" t="s">
        <v>3657</v>
      </c>
      <c r="E420" s="13" t="s">
        <v>3528</v>
      </c>
      <c r="F420" s="14"/>
      <c r="G420" s="123">
        <v>45184</v>
      </c>
      <c r="H420" s="124"/>
      <c r="I420" s="130"/>
      <c r="J420" s="21"/>
      <c r="K420" s="134"/>
      <c r="L420" s="24"/>
      <c r="M420" s="372">
        <v>45202</v>
      </c>
      <c r="N420" s="147">
        <f t="shared" si="223"/>
        <v>13</v>
      </c>
      <c r="O420" s="23" t="s">
        <v>0</v>
      </c>
      <c r="P420" s="23"/>
      <c r="Q420" s="23"/>
      <c r="R420" s="23"/>
      <c r="S420" s="23"/>
      <c r="T420" s="24"/>
      <c r="U420" s="25"/>
      <c r="V420" s="28">
        <v>0.25</v>
      </c>
      <c r="W420" s="299">
        <v>0.25</v>
      </c>
      <c r="X420" s="296"/>
      <c r="Y420" s="149">
        <f t="shared" si="209"/>
        <v>0.5</v>
      </c>
      <c r="Z420" s="148">
        <f t="shared" si="224"/>
        <v>7.5</v>
      </c>
      <c r="AA420" s="306"/>
      <c r="AB420" s="377">
        <f t="shared" si="233"/>
        <v>-30</v>
      </c>
      <c r="AC420" s="348"/>
      <c r="AD420" s="210" t="str">
        <f t="shared" si="210"/>
        <v/>
      </c>
      <c r="AE420" s="345">
        <f t="shared" si="225"/>
        <v>-22.5</v>
      </c>
      <c r="AF420" s="318"/>
      <c r="AG420" s="317"/>
      <c r="AH420" s="315"/>
      <c r="AI420" s="150">
        <f t="shared" si="226"/>
        <v>0</v>
      </c>
      <c r="AJ420" s="151">
        <f t="shared" si="211"/>
        <v>7.5</v>
      </c>
      <c r="AK420" s="152">
        <f t="shared" si="227"/>
        <v>7.5</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f t="shared" si="212"/>
        <v>13</v>
      </c>
      <c r="AX420" s="154" t="str">
        <f t="shared" si="213"/>
        <v/>
      </c>
      <c r="AY420" s="178">
        <f t="shared" si="214"/>
        <v>13</v>
      </c>
      <c r="AZ420" s="169" t="str">
        <f t="shared" si="215"/>
        <v/>
      </c>
      <c r="BA420" s="159">
        <f t="shared" si="216"/>
        <v>0.25</v>
      </c>
      <c r="BB420" s="160" t="str">
        <f t="shared" si="217"/>
        <v/>
      </c>
      <c r="BC420" s="171">
        <f t="shared" si="240"/>
        <v>0.25</v>
      </c>
      <c r="BD420" s="160" t="str">
        <f t="shared" si="218"/>
        <v/>
      </c>
      <c r="BE420" s="186">
        <f t="shared" si="219"/>
        <v>0.25</v>
      </c>
      <c r="BF420" s="160" t="str">
        <f t="shared" si="220"/>
        <v/>
      </c>
      <c r="BG420" s="171">
        <f t="shared" si="221"/>
        <v>0.25</v>
      </c>
      <c r="BH420" s="161" t="str">
        <f t="shared" si="222"/>
        <v/>
      </c>
      <c r="BI420" s="609"/>
      <c r="BQ420" s="52" t="s">
        <v>2421</v>
      </c>
      <c r="BV420" s="52" t="s">
        <v>2422</v>
      </c>
      <c r="BW420" s="52"/>
    </row>
    <row r="421" spans="1:75" ht="37.5" x14ac:dyDescent="0.3">
      <c r="A421" s="205"/>
      <c r="B421" s="206"/>
      <c r="C421" s="198">
        <v>410</v>
      </c>
      <c r="D421" s="623" t="s">
        <v>3653</v>
      </c>
      <c r="E421" s="13" t="s">
        <v>3505</v>
      </c>
      <c r="F421" s="14"/>
      <c r="G421" s="123">
        <v>45184</v>
      </c>
      <c r="H421" s="126">
        <v>45202</v>
      </c>
      <c r="I421" s="132"/>
      <c r="J421" s="69"/>
      <c r="K421" s="136"/>
      <c r="L421" s="26"/>
      <c r="M421" s="372">
        <v>45202</v>
      </c>
      <c r="N421" s="147">
        <f t="shared" si="223"/>
        <v>13</v>
      </c>
      <c r="O421" s="23"/>
      <c r="P421" s="23"/>
      <c r="Q421" s="23"/>
      <c r="R421" s="23" t="s">
        <v>0</v>
      </c>
      <c r="S421" s="23"/>
      <c r="T421" s="24"/>
      <c r="U421" s="25"/>
      <c r="V421" s="28">
        <v>0.25</v>
      </c>
      <c r="W421" s="299"/>
      <c r="X421" s="296"/>
      <c r="Y421" s="149">
        <f t="shared" si="209"/>
        <v>0.25</v>
      </c>
      <c r="Z421" s="148">
        <f t="shared" si="224"/>
        <v>2.5</v>
      </c>
      <c r="AA421" s="306"/>
      <c r="AB421" s="377">
        <f t="shared" si="233"/>
        <v>-30</v>
      </c>
      <c r="AC421" s="348"/>
      <c r="AD421" s="210" t="str">
        <f t="shared" si="210"/>
        <v/>
      </c>
      <c r="AE421" s="345">
        <f t="shared" si="225"/>
        <v>-27.5</v>
      </c>
      <c r="AF421" s="318"/>
      <c r="AG421" s="317"/>
      <c r="AH421" s="315"/>
      <c r="AI421" s="150">
        <f t="shared" si="226"/>
        <v>0</v>
      </c>
      <c r="AJ421" s="151">
        <f t="shared" si="211"/>
        <v>2.5</v>
      </c>
      <c r="AK421" s="152">
        <f t="shared" si="227"/>
        <v>2.5</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f t="shared" si="212"/>
        <v>13</v>
      </c>
      <c r="AX421" s="154" t="str">
        <f t="shared" si="213"/>
        <v/>
      </c>
      <c r="AY421" s="178">
        <f t="shared" si="214"/>
        <v>13</v>
      </c>
      <c r="AZ421" s="169" t="str">
        <f t="shared" si="215"/>
        <v/>
      </c>
      <c r="BA421" s="159">
        <f t="shared" si="216"/>
        <v>0.25</v>
      </c>
      <c r="BB421" s="160" t="str">
        <f t="shared" si="217"/>
        <v/>
      </c>
      <c r="BC421" s="171">
        <f t="shared" si="240"/>
        <v>0.25</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75" x14ac:dyDescent="0.3">
      <c r="A422" s="205"/>
      <c r="B422" s="206"/>
      <c r="C422" s="197">
        <v>411</v>
      </c>
      <c r="D422" s="629" t="s">
        <v>3654</v>
      </c>
      <c r="E422" s="13" t="s">
        <v>3505</v>
      </c>
      <c r="F422" s="14"/>
      <c r="G422" s="123">
        <v>45184</v>
      </c>
      <c r="H422" s="124">
        <v>45202</v>
      </c>
      <c r="I422" s="130"/>
      <c r="J422" s="21"/>
      <c r="K422" s="134"/>
      <c r="L422" s="24"/>
      <c r="M422" s="372">
        <v>45202</v>
      </c>
      <c r="N422" s="147">
        <f t="shared" si="223"/>
        <v>13</v>
      </c>
      <c r="O422" s="23"/>
      <c r="P422" s="23"/>
      <c r="Q422" s="23"/>
      <c r="R422" s="23" t="s">
        <v>0</v>
      </c>
      <c r="S422" s="23"/>
      <c r="T422" s="24"/>
      <c r="U422" s="25"/>
      <c r="V422" s="28">
        <v>0.25</v>
      </c>
      <c r="W422" s="299"/>
      <c r="X422" s="296"/>
      <c r="Y422" s="149">
        <f t="shared" si="209"/>
        <v>0.25</v>
      </c>
      <c r="Z422" s="148">
        <f t="shared" si="224"/>
        <v>2.5</v>
      </c>
      <c r="AA422" s="306"/>
      <c r="AB422" s="377">
        <f t="shared" si="233"/>
        <v>-30</v>
      </c>
      <c r="AC422" s="348"/>
      <c r="AD422" s="210" t="str">
        <f t="shared" si="210"/>
        <v/>
      </c>
      <c r="AE422" s="345">
        <f t="shared" si="225"/>
        <v>-27.5</v>
      </c>
      <c r="AF422" s="318"/>
      <c r="AG422" s="317"/>
      <c r="AH422" s="315"/>
      <c r="AI422" s="150">
        <f t="shared" si="226"/>
        <v>0</v>
      </c>
      <c r="AJ422" s="151">
        <f t="shared" si="211"/>
        <v>2.5</v>
      </c>
      <c r="AK422" s="152">
        <f t="shared" si="227"/>
        <v>2.5</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f t="shared" si="212"/>
        <v>13</v>
      </c>
      <c r="AX422" s="154" t="str">
        <f t="shared" si="213"/>
        <v/>
      </c>
      <c r="AY422" s="178">
        <f t="shared" si="214"/>
        <v>13</v>
      </c>
      <c r="AZ422" s="169" t="str">
        <f t="shared" si="215"/>
        <v/>
      </c>
      <c r="BA422" s="159">
        <f t="shared" si="216"/>
        <v>0.25</v>
      </c>
      <c r="BB422" s="160" t="str">
        <f t="shared" si="217"/>
        <v/>
      </c>
      <c r="BC422" s="171">
        <f t="shared" si="240"/>
        <v>0.25</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75" x14ac:dyDescent="0.3">
      <c r="A423" s="205"/>
      <c r="B423" s="206"/>
      <c r="C423" s="198">
        <v>412</v>
      </c>
      <c r="D423" s="629" t="s">
        <v>3655</v>
      </c>
      <c r="E423" s="15" t="s">
        <v>3505</v>
      </c>
      <c r="F423" s="14"/>
      <c r="G423" s="123">
        <v>45184</v>
      </c>
      <c r="H423" s="124">
        <v>45202</v>
      </c>
      <c r="I423" s="130"/>
      <c r="J423" s="21"/>
      <c r="K423" s="134"/>
      <c r="L423" s="24"/>
      <c r="M423" s="372">
        <v>45202</v>
      </c>
      <c r="N423" s="147">
        <f t="shared" si="223"/>
        <v>13</v>
      </c>
      <c r="O423" s="23"/>
      <c r="P423" s="23"/>
      <c r="Q423" s="23"/>
      <c r="R423" s="23" t="s">
        <v>0</v>
      </c>
      <c r="S423" s="23"/>
      <c r="T423" s="24"/>
      <c r="U423" s="25"/>
      <c r="V423" s="28">
        <v>0.25</v>
      </c>
      <c r="W423" s="299"/>
      <c r="X423" s="296"/>
      <c r="Y423" s="149">
        <f t="shared" si="209"/>
        <v>0.25</v>
      </c>
      <c r="Z423" s="148">
        <f t="shared" si="224"/>
        <v>2.5</v>
      </c>
      <c r="AA423" s="306"/>
      <c r="AB423" s="377">
        <f t="shared" si="233"/>
        <v>-30</v>
      </c>
      <c r="AC423" s="348"/>
      <c r="AD423" s="210" t="str">
        <f t="shared" si="210"/>
        <v/>
      </c>
      <c r="AE423" s="345">
        <f t="shared" si="225"/>
        <v>-27.5</v>
      </c>
      <c r="AF423" s="318"/>
      <c r="AG423" s="317"/>
      <c r="AH423" s="315"/>
      <c r="AI423" s="150">
        <f t="shared" si="226"/>
        <v>0</v>
      </c>
      <c r="AJ423" s="151">
        <f t="shared" si="211"/>
        <v>2.5</v>
      </c>
      <c r="AK423" s="152">
        <f t="shared" si="227"/>
        <v>2.5</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f t="shared" si="212"/>
        <v>13</v>
      </c>
      <c r="AX423" s="154" t="str">
        <f t="shared" si="213"/>
        <v/>
      </c>
      <c r="AY423" s="178">
        <f t="shared" si="214"/>
        <v>13</v>
      </c>
      <c r="AZ423" s="169" t="str">
        <f t="shared" si="215"/>
        <v/>
      </c>
      <c r="BA423" s="159">
        <f t="shared" si="216"/>
        <v>0.25</v>
      </c>
      <c r="BB423" s="160" t="str">
        <f t="shared" si="217"/>
        <v/>
      </c>
      <c r="BC423" s="171">
        <f t="shared" si="240"/>
        <v>0.25</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75" x14ac:dyDescent="0.3">
      <c r="A424" s="205"/>
      <c r="B424" s="206"/>
      <c r="C424" s="198">
        <v>413</v>
      </c>
      <c r="D424" s="629" t="s">
        <v>3656</v>
      </c>
      <c r="E424" s="13" t="s">
        <v>3505</v>
      </c>
      <c r="F424" s="14"/>
      <c r="G424" s="123">
        <v>45184</v>
      </c>
      <c r="H424" s="124">
        <v>45202</v>
      </c>
      <c r="I424" s="130"/>
      <c r="J424" s="21"/>
      <c r="K424" s="134"/>
      <c r="L424" s="24"/>
      <c r="M424" s="372">
        <v>45202</v>
      </c>
      <c r="N424" s="147">
        <f t="shared" si="223"/>
        <v>13</v>
      </c>
      <c r="O424" s="23"/>
      <c r="P424" s="23"/>
      <c r="Q424" s="23"/>
      <c r="R424" s="23" t="s">
        <v>0</v>
      </c>
      <c r="S424" s="23"/>
      <c r="T424" s="24"/>
      <c r="U424" s="25"/>
      <c r="V424" s="28">
        <v>0.25</v>
      </c>
      <c r="W424" s="299"/>
      <c r="X424" s="296"/>
      <c r="Y424" s="149">
        <f t="shared" si="209"/>
        <v>0.25</v>
      </c>
      <c r="Z424" s="148">
        <f t="shared" si="224"/>
        <v>2.5</v>
      </c>
      <c r="AA424" s="306"/>
      <c r="AB424" s="377">
        <f t="shared" si="233"/>
        <v>-30</v>
      </c>
      <c r="AC424" s="348"/>
      <c r="AD424" s="210" t="str">
        <f t="shared" si="210"/>
        <v/>
      </c>
      <c r="AE424" s="345">
        <f t="shared" si="225"/>
        <v>-27.5</v>
      </c>
      <c r="AF424" s="318"/>
      <c r="AG424" s="317"/>
      <c r="AH424" s="315"/>
      <c r="AI424" s="150">
        <f t="shared" si="226"/>
        <v>0</v>
      </c>
      <c r="AJ424" s="151">
        <f t="shared" si="211"/>
        <v>2.5</v>
      </c>
      <c r="AK424" s="152">
        <f t="shared" si="227"/>
        <v>2.5</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f t="shared" si="212"/>
        <v>13</v>
      </c>
      <c r="AX424" s="154" t="str">
        <f t="shared" si="213"/>
        <v/>
      </c>
      <c r="AY424" s="178">
        <f t="shared" si="214"/>
        <v>13</v>
      </c>
      <c r="AZ424" s="169" t="str">
        <f t="shared" si="215"/>
        <v/>
      </c>
      <c r="BA424" s="159">
        <f t="shared" si="216"/>
        <v>0.25</v>
      </c>
      <c r="BB424" s="160" t="str">
        <f t="shared" si="217"/>
        <v/>
      </c>
      <c r="BC424" s="171">
        <f t="shared" si="240"/>
        <v>0.25</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75" x14ac:dyDescent="0.3">
      <c r="A425" s="205"/>
      <c r="B425" s="206"/>
      <c r="C425" s="197">
        <v>414</v>
      </c>
      <c r="D425" s="629" t="s">
        <v>3657</v>
      </c>
      <c r="E425" s="13" t="s">
        <v>3505</v>
      </c>
      <c r="F425" s="14"/>
      <c r="G425" s="123">
        <v>45184</v>
      </c>
      <c r="H425" s="124">
        <v>45202</v>
      </c>
      <c r="I425" s="130"/>
      <c r="J425" s="21"/>
      <c r="K425" s="134"/>
      <c r="L425" s="24"/>
      <c r="M425" s="372">
        <v>45202</v>
      </c>
      <c r="N425" s="147">
        <f t="shared" si="223"/>
        <v>13</v>
      </c>
      <c r="O425" s="23"/>
      <c r="P425" s="23"/>
      <c r="Q425" s="23"/>
      <c r="R425" s="23" t="s">
        <v>0</v>
      </c>
      <c r="S425" s="23"/>
      <c r="T425" s="24"/>
      <c r="U425" s="25"/>
      <c r="V425" s="28">
        <v>0.25</v>
      </c>
      <c r="W425" s="299"/>
      <c r="X425" s="296"/>
      <c r="Y425" s="149">
        <f t="shared" si="209"/>
        <v>0.25</v>
      </c>
      <c r="Z425" s="148">
        <f t="shared" si="224"/>
        <v>2.5</v>
      </c>
      <c r="AA425" s="306"/>
      <c r="AB425" s="377">
        <f t="shared" si="233"/>
        <v>-30</v>
      </c>
      <c r="AC425" s="348"/>
      <c r="AD425" s="210" t="str">
        <f t="shared" si="210"/>
        <v/>
      </c>
      <c r="AE425" s="345">
        <f t="shared" si="225"/>
        <v>-27.5</v>
      </c>
      <c r="AF425" s="318"/>
      <c r="AG425" s="317"/>
      <c r="AH425" s="315"/>
      <c r="AI425" s="150">
        <f t="shared" si="226"/>
        <v>0</v>
      </c>
      <c r="AJ425" s="151">
        <f t="shared" si="211"/>
        <v>2.5</v>
      </c>
      <c r="AK425" s="152">
        <f t="shared" si="227"/>
        <v>2.5</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f t="shared" si="212"/>
        <v>13</v>
      </c>
      <c r="AX425" s="154" t="str">
        <f t="shared" si="213"/>
        <v/>
      </c>
      <c r="AY425" s="178">
        <f t="shared" si="214"/>
        <v>13</v>
      </c>
      <c r="AZ425" s="169" t="str">
        <f t="shared" si="215"/>
        <v/>
      </c>
      <c r="BA425" s="159">
        <f t="shared" si="216"/>
        <v>0.25</v>
      </c>
      <c r="BB425" s="160" t="str">
        <f t="shared" si="217"/>
        <v/>
      </c>
      <c r="BC425" s="171">
        <f t="shared" si="240"/>
        <v>0.25</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37.5" x14ac:dyDescent="0.3">
      <c r="A426" s="205"/>
      <c r="B426" s="206"/>
      <c r="C426" s="198">
        <v>415</v>
      </c>
      <c r="D426" s="633" t="s">
        <v>3658</v>
      </c>
      <c r="E426" s="13" t="s">
        <v>3486</v>
      </c>
      <c r="F426" s="14"/>
      <c r="G426" s="123">
        <v>45187</v>
      </c>
      <c r="H426" s="124">
        <v>45204</v>
      </c>
      <c r="I426" s="130"/>
      <c r="J426" s="21"/>
      <c r="K426" s="134"/>
      <c r="L426" s="24"/>
      <c r="M426" s="372">
        <v>45204</v>
      </c>
      <c r="N426" s="147">
        <f t="shared" si="223"/>
        <v>14</v>
      </c>
      <c r="O426" s="23" t="s">
        <v>0</v>
      </c>
      <c r="P426" s="23"/>
      <c r="Q426" s="23"/>
      <c r="R426" s="23"/>
      <c r="S426" s="23"/>
      <c r="T426" s="24"/>
      <c r="U426" s="25"/>
      <c r="V426" s="28">
        <v>0.25</v>
      </c>
      <c r="W426" s="299">
        <v>0.25</v>
      </c>
      <c r="X426" s="296"/>
      <c r="Y426" s="149">
        <f t="shared" si="209"/>
        <v>0.5</v>
      </c>
      <c r="Z426" s="148">
        <f t="shared" si="224"/>
        <v>7.5</v>
      </c>
      <c r="AA426" s="306"/>
      <c r="AB426" s="377">
        <f t="shared" si="233"/>
        <v>-30</v>
      </c>
      <c r="AC426" s="348"/>
      <c r="AD426" s="210" t="str">
        <f t="shared" si="210"/>
        <v/>
      </c>
      <c r="AE426" s="345">
        <f t="shared" si="225"/>
        <v>-22.5</v>
      </c>
      <c r="AF426" s="318"/>
      <c r="AG426" s="317"/>
      <c r="AH426" s="315"/>
      <c r="AI426" s="150">
        <f t="shared" si="226"/>
        <v>0</v>
      </c>
      <c r="AJ426" s="151">
        <f t="shared" si="211"/>
        <v>7.5</v>
      </c>
      <c r="AK426" s="152">
        <f t="shared" si="227"/>
        <v>7.5</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f t="shared" si="212"/>
        <v>14</v>
      </c>
      <c r="AX426" s="154" t="str">
        <f t="shared" si="213"/>
        <v/>
      </c>
      <c r="AY426" s="178">
        <f t="shared" si="214"/>
        <v>14</v>
      </c>
      <c r="AZ426" s="169" t="str">
        <f t="shared" si="215"/>
        <v/>
      </c>
      <c r="BA426" s="159">
        <f t="shared" si="216"/>
        <v>0.25</v>
      </c>
      <c r="BB426" s="160" t="str">
        <f t="shared" si="217"/>
        <v/>
      </c>
      <c r="BC426" s="171">
        <f t="shared" si="240"/>
        <v>0.25</v>
      </c>
      <c r="BD426" s="160" t="str">
        <f t="shared" si="218"/>
        <v/>
      </c>
      <c r="BE426" s="186">
        <f t="shared" si="219"/>
        <v>0.25</v>
      </c>
      <c r="BF426" s="160" t="str">
        <f t="shared" si="220"/>
        <v/>
      </c>
      <c r="BG426" s="171">
        <f t="shared" si="221"/>
        <v>0.25</v>
      </c>
      <c r="BH426" s="161" t="str">
        <f t="shared" si="222"/>
        <v/>
      </c>
      <c r="BI426" s="609"/>
      <c r="BQ426" s="52" t="s">
        <v>2433</v>
      </c>
      <c r="BV426" s="52" t="s">
        <v>2434</v>
      </c>
      <c r="BW426" s="52"/>
    </row>
    <row r="427" spans="1:75" ht="37.5" x14ac:dyDescent="0.3">
      <c r="A427" s="205"/>
      <c r="B427" s="206"/>
      <c r="C427" s="197">
        <v>416</v>
      </c>
      <c r="D427" s="634" t="s">
        <v>3658</v>
      </c>
      <c r="E427" s="15" t="s">
        <v>3528</v>
      </c>
      <c r="F427" s="14"/>
      <c r="G427" s="123">
        <v>45187</v>
      </c>
      <c r="H427" s="124">
        <v>45203</v>
      </c>
      <c r="I427" s="130"/>
      <c r="J427" s="21"/>
      <c r="K427" s="134"/>
      <c r="L427" s="24"/>
      <c r="M427" s="372">
        <v>45203</v>
      </c>
      <c r="N427" s="147">
        <f t="shared" si="223"/>
        <v>13</v>
      </c>
      <c r="O427" s="23"/>
      <c r="P427" s="23"/>
      <c r="Q427" s="23"/>
      <c r="R427" s="23" t="s">
        <v>0</v>
      </c>
      <c r="S427" s="23"/>
      <c r="T427" s="24"/>
      <c r="U427" s="25"/>
      <c r="V427" s="28">
        <v>0.25</v>
      </c>
      <c r="W427" s="299"/>
      <c r="X427" s="296"/>
      <c r="Y427" s="149">
        <f t="shared" si="209"/>
        <v>0.25</v>
      </c>
      <c r="Z427" s="148">
        <f t="shared" si="224"/>
        <v>2.5</v>
      </c>
      <c r="AA427" s="306"/>
      <c r="AB427" s="377">
        <f t="shared" si="233"/>
        <v>-30</v>
      </c>
      <c r="AC427" s="348"/>
      <c r="AD427" s="210" t="str">
        <f t="shared" si="210"/>
        <v/>
      </c>
      <c r="AE427" s="345">
        <f t="shared" si="225"/>
        <v>-27.5</v>
      </c>
      <c r="AF427" s="318"/>
      <c r="AG427" s="317"/>
      <c r="AH427" s="315"/>
      <c r="AI427" s="150">
        <f t="shared" si="226"/>
        <v>0</v>
      </c>
      <c r="AJ427" s="151">
        <f t="shared" si="211"/>
        <v>2.5</v>
      </c>
      <c r="AK427" s="152">
        <f t="shared" si="227"/>
        <v>2.5</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f t="shared" si="212"/>
        <v>13</v>
      </c>
      <c r="AX427" s="154" t="str">
        <f t="shared" si="213"/>
        <v/>
      </c>
      <c r="AY427" s="178">
        <f t="shared" si="214"/>
        <v>13</v>
      </c>
      <c r="AZ427" s="169" t="str">
        <f t="shared" si="215"/>
        <v/>
      </c>
      <c r="BA427" s="159">
        <f t="shared" si="216"/>
        <v>0.25</v>
      </c>
      <c r="BB427" s="160" t="str">
        <f t="shared" si="217"/>
        <v/>
      </c>
      <c r="BC427" s="171">
        <f t="shared" si="240"/>
        <v>0.25</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37.5" x14ac:dyDescent="0.3">
      <c r="A428" s="205"/>
      <c r="B428" s="206"/>
      <c r="C428" s="198">
        <v>417</v>
      </c>
      <c r="D428" s="635" t="s">
        <v>3658</v>
      </c>
      <c r="E428" s="13" t="s">
        <v>3598</v>
      </c>
      <c r="F428" s="14"/>
      <c r="G428" s="123">
        <v>45187</v>
      </c>
      <c r="H428" s="124">
        <v>45203</v>
      </c>
      <c r="I428" s="130"/>
      <c r="J428" s="21"/>
      <c r="K428" s="134"/>
      <c r="L428" s="24"/>
      <c r="M428" s="372">
        <v>45203</v>
      </c>
      <c r="N428" s="147">
        <f t="shared" si="223"/>
        <v>13</v>
      </c>
      <c r="O428" s="23"/>
      <c r="P428" s="23"/>
      <c r="Q428" s="23" t="s">
        <v>0</v>
      </c>
      <c r="R428" s="23"/>
      <c r="S428" s="23"/>
      <c r="T428" s="24"/>
      <c r="U428" s="25"/>
      <c r="V428" s="28">
        <v>0.5</v>
      </c>
      <c r="W428" s="299">
        <v>0.75</v>
      </c>
      <c r="X428" s="296"/>
      <c r="Y428" s="149">
        <f t="shared" si="209"/>
        <v>1.25</v>
      </c>
      <c r="Z428" s="148">
        <f t="shared" si="224"/>
        <v>20</v>
      </c>
      <c r="AA428" s="306"/>
      <c r="AB428" s="377">
        <f t="shared" si="233"/>
        <v>-30</v>
      </c>
      <c r="AC428" s="348"/>
      <c r="AD428" s="210" t="str">
        <f t="shared" si="210"/>
        <v/>
      </c>
      <c r="AE428" s="345">
        <f t="shared" si="225"/>
        <v>-10</v>
      </c>
      <c r="AF428" s="318"/>
      <c r="AG428" s="317"/>
      <c r="AH428" s="315"/>
      <c r="AI428" s="150">
        <f t="shared" si="226"/>
        <v>0</v>
      </c>
      <c r="AJ428" s="151">
        <f t="shared" si="211"/>
        <v>20</v>
      </c>
      <c r="AK428" s="152">
        <f t="shared" si="227"/>
        <v>20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f t="shared" si="212"/>
        <v>13</v>
      </c>
      <c r="AX428" s="154" t="str">
        <f t="shared" si="213"/>
        <v/>
      </c>
      <c r="AY428" s="178">
        <f t="shared" si="214"/>
        <v>13</v>
      </c>
      <c r="AZ428" s="169" t="str">
        <f t="shared" si="215"/>
        <v/>
      </c>
      <c r="BA428" s="159">
        <f t="shared" si="216"/>
        <v>0.5</v>
      </c>
      <c r="BB428" s="160" t="str">
        <f t="shared" si="217"/>
        <v/>
      </c>
      <c r="BC428" s="171">
        <f t="shared" si="240"/>
        <v>0.5</v>
      </c>
      <c r="BD428" s="160" t="str">
        <f t="shared" si="218"/>
        <v/>
      </c>
      <c r="BE428" s="186">
        <f t="shared" si="219"/>
        <v>0.75</v>
      </c>
      <c r="BF428" s="160" t="str">
        <f t="shared" si="220"/>
        <v/>
      </c>
      <c r="BG428" s="171">
        <f t="shared" si="221"/>
        <v>0.75</v>
      </c>
      <c r="BH428" s="161" t="str">
        <f t="shared" si="222"/>
        <v/>
      </c>
      <c r="BI428" s="609"/>
      <c r="BQ428" s="52" t="s">
        <v>2437</v>
      </c>
      <c r="BV428" s="52" t="s">
        <v>2438</v>
      </c>
      <c r="BW428" s="52"/>
    </row>
    <row r="429" spans="1:75" ht="56.25" x14ac:dyDescent="0.3">
      <c r="A429" s="205"/>
      <c r="B429" s="206"/>
      <c r="C429" s="198">
        <v>418</v>
      </c>
      <c r="D429" s="618" t="s">
        <v>3659</v>
      </c>
      <c r="E429" s="13" t="s">
        <v>3486</v>
      </c>
      <c r="F429" s="14"/>
      <c r="G429" s="123">
        <v>45187</v>
      </c>
      <c r="H429" s="124">
        <v>45204</v>
      </c>
      <c r="I429" s="130"/>
      <c r="J429" s="21"/>
      <c r="K429" s="134"/>
      <c r="L429" s="24"/>
      <c r="M429" s="372">
        <v>45204</v>
      </c>
      <c r="N429" s="147">
        <f t="shared" si="223"/>
        <v>14</v>
      </c>
      <c r="O429" s="23" t="s">
        <v>0</v>
      </c>
      <c r="P429" s="23"/>
      <c r="Q429" s="23"/>
      <c r="R429" s="23"/>
      <c r="S429" s="23"/>
      <c r="T429" s="24"/>
      <c r="U429" s="25"/>
      <c r="V429" s="28">
        <v>0.25</v>
      </c>
      <c r="W429" s="299">
        <v>0.25</v>
      </c>
      <c r="X429" s="296"/>
      <c r="Y429" s="149">
        <f t="shared" si="209"/>
        <v>0.5</v>
      </c>
      <c r="Z429" s="148">
        <f t="shared" si="224"/>
        <v>7.5</v>
      </c>
      <c r="AA429" s="306"/>
      <c r="AB429" s="377">
        <f t="shared" si="233"/>
        <v>-30</v>
      </c>
      <c r="AC429" s="348"/>
      <c r="AD429" s="210" t="str">
        <f t="shared" si="210"/>
        <v/>
      </c>
      <c r="AE429" s="345">
        <f t="shared" si="225"/>
        <v>-22.5</v>
      </c>
      <c r="AF429" s="318"/>
      <c r="AG429" s="317"/>
      <c r="AH429" s="315"/>
      <c r="AI429" s="150">
        <f t="shared" si="226"/>
        <v>0</v>
      </c>
      <c r="AJ429" s="151">
        <f t="shared" si="211"/>
        <v>7.5</v>
      </c>
      <c r="AK429" s="152">
        <f t="shared" si="227"/>
        <v>7.5</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f t="shared" si="212"/>
        <v>14</v>
      </c>
      <c r="AX429" s="154" t="str">
        <f t="shared" si="213"/>
        <v/>
      </c>
      <c r="AY429" s="178">
        <f t="shared" si="214"/>
        <v>14</v>
      </c>
      <c r="AZ429" s="169" t="str">
        <f t="shared" si="215"/>
        <v/>
      </c>
      <c r="BA429" s="159">
        <f t="shared" si="216"/>
        <v>0.25</v>
      </c>
      <c r="BB429" s="160" t="str">
        <f t="shared" si="217"/>
        <v/>
      </c>
      <c r="BC429" s="171">
        <f t="shared" si="240"/>
        <v>0.25</v>
      </c>
      <c r="BD429" s="160" t="str">
        <f t="shared" si="218"/>
        <v/>
      </c>
      <c r="BE429" s="186">
        <f t="shared" si="219"/>
        <v>0.25</v>
      </c>
      <c r="BF429" s="160" t="str">
        <f t="shared" si="220"/>
        <v/>
      </c>
      <c r="BG429" s="171">
        <f t="shared" si="221"/>
        <v>0.25</v>
      </c>
      <c r="BH429" s="161" t="str">
        <f t="shared" si="222"/>
        <v/>
      </c>
      <c r="BI429" s="609"/>
      <c r="BQ429" s="52" t="s">
        <v>2439</v>
      </c>
      <c r="BV429" s="52" t="s">
        <v>1391</v>
      </c>
      <c r="BW429" s="52"/>
    </row>
    <row r="430" spans="1:75" ht="37.5" x14ac:dyDescent="0.3">
      <c r="A430" s="205"/>
      <c r="B430" s="206"/>
      <c r="C430" s="197">
        <v>419</v>
      </c>
      <c r="D430" s="618" t="s">
        <v>3660</v>
      </c>
      <c r="E430" s="13" t="s">
        <v>3486</v>
      </c>
      <c r="F430" s="14"/>
      <c r="G430" s="123">
        <v>45189</v>
      </c>
      <c r="H430" s="124">
        <v>45204</v>
      </c>
      <c r="I430" s="130"/>
      <c r="J430" s="21"/>
      <c r="K430" s="134"/>
      <c r="L430" s="24"/>
      <c r="M430" s="372">
        <v>45204</v>
      </c>
      <c r="N430" s="147">
        <f t="shared" si="223"/>
        <v>12</v>
      </c>
      <c r="O430" s="23"/>
      <c r="P430" s="23"/>
      <c r="Q430" s="23"/>
      <c r="R430" s="23" t="s">
        <v>0</v>
      </c>
      <c r="S430" s="23"/>
      <c r="T430" s="24"/>
      <c r="U430" s="25"/>
      <c r="V430" s="28">
        <v>0.25</v>
      </c>
      <c r="W430" s="299"/>
      <c r="X430" s="296"/>
      <c r="Y430" s="149">
        <f t="shared" si="209"/>
        <v>0.25</v>
      </c>
      <c r="Z430" s="148">
        <f t="shared" si="224"/>
        <v>2.5</v>
      </c>
      <c r="AA430" s="306"/>
      <c r="AB430" s="377">
        <f t="shared" si="233"/>
        <v>-30</v>
      </c>
      <c r="AC430" s="348"/>
      <c r="AD430" s="210" t="str">
        <f t="shared" si="210"/>
        <v/>
      </c>
      <c r="AE430" s="345">
        <f t="shared" si="225"/>
        <v>-27.5</v>
      </c>
      <c r="AF430" s="318"/>
      <c r="AG430" s="317"/>
      <c r="AH430" s="315"/>
      <c r="AI430" s="150">
        <f t="shared" si="226"/>
        <v>0</v>
      </c>
      <c r="AJ430" s="151">
        <f t="shared" si="211"/>
        <v>2.5</v>
      </c>
      <c r="AK430" s="152">
        <f t="shared" si="227"/>
        <v>2.5</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f t="shared" si="212"/>
        <v>12</v>
      </c>
      <c r="AX430" s="154" t="str">
        <f t="shared" si="213"/>
        <v/>
      </c>
      <c r="AY430" s="178">
        <f t="shared" si="214"/>
        <v>12</v>
      </c>
      <c r="AZ430" s="169" t="str">
        <f t="shared" si="215"/>
        <v/>
      </c>
      <c r="BA430" s="159">
        <f t="shared" si="216"/>
        <v>0.25</v>
      </c>
      <c r="BB430" s="160" t="str">
        <f t="shared" si="217"/>
        <v/>
      </c>
      <c r="BC430" s="171">
        <f t="shared" si="240"/>
        <v>0.25</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56.25" x14ac:dyDescent="0.3">
      <c r="A431" s="205"/>
      <c r="B431" s="206"/>
      <c r="C431" s="198">
        <v>420</v>
      </c>
      <c r="D431" s="615" t="s">
        <v>3661</v>
      </c>
      <c r="E431" s="15" t="s">
        <v>3486</v>
      </c>
      <c r="F431" s="14"/>
      <c r="G431" s="123">
        <v>45189</v>
      </c>
      <c r="H431" s="124">
        <v>45204</v>
      </c>
      <c r="I431" s="130"/>
      <c r="J431" s="21"/>
      <c r="K431" s="134"/>
      <c r="L431" s="24"/>
      <c r="M431" s="372">
        <v>45204</v>
      </c>
      <c r="N431" s="147">
        <f t="shared" si="223"/>
        <v>12</v>
      </c>
      <c r="O431" s="23"/>
      <c r="P431" s="23"/>
      <c r="Q431" s="23"/>
      <c r="R431" s="23" t="s">
        <v>0</v>
      </c>
      <c r="S431" s="23"/>
      <c r="T431" s="24"/>
      <c r="U431" s="25"/>
      <c r="V431" s="28">
        <v>0.25</v>
      </c>
      <c r="W431" s="299"/>
      <c r="X431" s="296"/>
      <c r="Y431" s="149">
        <f t="shared" si="209"/>
        <v>0.25</v>
      </c>
      <c r="Z431" s="148">
        <f t="shared" si="224"/>
        <v>2.5</v>
      </c>
      <c r="AA431" s="306"/>
      <c r="AB431" s="377">
        <f t="shared" si="233"/>
        <v>-30</v>
      </c>
      <c r="AC431" s="348"/>
      <c r="AD431" s="210" t="str">
        <f t="shared" si="210"/>
        <v/>
      </c>
      <c r="AE431" s="345">
        <f t="shared" si="225"/>
        <v>-27.5</v>
      </c>
      <c r="AF431" s="318"/>
      <c r="AG431" s="317"/>
      <c r="AH431" s="315"/>
      <c r="AI431" s="150">
        <f t="shared" si="226"/>
        <v>0</v>
      </c>
      <c r="AJ431" s="151">
        <f t="shared" si="211"/>
        <v>2.5</v>
      </c>
      <c r="AK431" s="152">
        <f t="shared" si="227"/>
        <v>2.5</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f t="shared" si="212"/>
        <v>12</v>
      </c>
      <c r="AX431" s="154" t="str">
        <f t="shared" si="213"/>
        <v/>
      </c>
      <c r="AY431" s="178">
        <f t="shared" si="214"/>
        <v>12</v>
      </c>
      <c r="AZ431" s="169" t="str">
        <f t="shared" si="215"/>
        <v/>
      </c>
      <c r="BA431" s="159">
        <f t="shared" si="216"/>
        <v>0.25</v>
      </c>
      <c r="BB431" s="160" t="str">
        <f t="shared" si="217"/>
        <v/>
      </c>
      <c r="BC431" s="171">
        <f t="shared" si="240"/>
        <v>0.25</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37.5" x14ac:dyDescent="0.3">
      <c r="A432" s="205"/>
      <c r="B432" s="206"/>
      <c r="C432" s="197">
        <v>421</v>
      </c>
      <c r="D432" s="622" t="s">
        <v>3660</v>
      </c>
      <c r="E432" s="13" t="s">
        <v>3528</v>
      </c>
      <c r="F432" s="14"/>
      <c r="G432" s="123">
        <v>45189</v>
      </c>
      <c r="H432" s="124">
        <v>45203</v>
      </c>
      <c r="I432" s="130" t="s">
        <v>0</v>
      </c>
      <c r="J432" s="21"/>
      <c r="K432" s="134"/>
      <c r="L432" s="24"/>
      <c r="M432" s="372">
        <v>45203</v>
      </c>
      <c r="N432" s="147">
        <f t="shared" si="223"/>
        <v>11</v>
      </c>
      <c r="O432" s="23"/>
      <c r="P432" s="23"/>
      <c r="Q432" s="23"/>
      <c r="R432" s="23" t="s">
        <v>0</v>
      </c>
      <c r="S432" s="23"/>
      <c r="T432" s="24"/>
      <c r="U432" s="25"/>
      <c r="V432" s="28">
        <v>0.25</v>
      </c>
      <c r="W432" s="299"/>
      <c r="X432" s="296"/>
      <c r="Y432" s="149">
        <f t="shared" si="209"/>
        <v>0.25</v>
      </c>
      <c r="Z432" s="148">
        <f t="shared" si="224"/>
        <v>2.5</v>
      </c>
      <c r="AA432" s="306"/>
      <c r="AB432" s="377">
        <f t="shared" si="233"/>
        <v>-30</v>
      </c>
      <c r="AC432" s="348"/>
      <c r="AD432" s="210" t="str">
        <f t="shared" si="210"/>
        <v/>
      </c>
      <c r="AE432" s="345">
        <f t="shared" si="225"/>
        <v>-27.5</v>
      </c>
      <c r="AF432" s="318"/>
      <c r="AG432" s="317"/>
      <c r="AH432" s="315"/>
      <c r="AI432" s="150">
        <f t="shared" si="226"/>
        <v>0</v>
      </c>
      <c r="AJ432" s="151">
        <f t="shared" si="211"/>
        <v>2.5</v>
      </c>
      <c r="AK432" s="152">
        <f t="shared" si="227"/>
        <v>2.5</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f t="shared" si="212"/>
        <v>11</v>
      </c>
      <c r="AX432" s="154" t="str">
        <f t="shared" si="213"/>
        <v/>
      </c>
      <c r="AY432" s="178">
        <f t="shared" si="214"/>
        <v>11</v>
      </c>
      <c r="AZ432" s="169" t="str">
        <f t="shared" si="215"/>
        <v/>
      </c>
      <c r="BA432" s="159">
        <f t="shared" si="216"/>
        <v>0.25</v>
      </c>
      <c r="BB432" s="160" t="str">
        <f t="shared" si="217"/>
        <v/>
      </c>
      <c r="BC432" s="171">
        <f t="shared" si="240"/>
        <v>0.25</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56.25" x14ac:dyDescent="0.3">
      <c r="A433" s="205"/>
      <c r="B433" s="206"/>
      <c r="C433" s="198">
        <v>422</v>
      </c>
      <c r="D433" s="616" t="s">
        <v>3661</v>
      </c>
      <c r="E433" s="13" t="s">
        <v>3528</v>
      </c>
      <c r="F433" s="14"/>
      <c r="G433" s="123">
        <v>45189</v>
      </c>
      <c r="H433" s="124">
        <v>45203</v>
      </c>
      <c r="I433" s="130" t="s">
        <v>0</v>
      </c>
      <c r="J433" s="21"/>
      <c r="K433" s="134"/>
      <c r="L433" s="24"/>
      <c r="M433" s="372">
        <v>45203</v>
      </c>
      <c r="N433" s="147">
        <f t="shared" si="223"/>
        <v>11</v>
      </c>
      <c r="O433" s="23"/>
      <c r="P433" s="23"/>
      <c r="Q433" s="23"/>
      <c r="R433" s="23" t="s">
        <v>0</v>
      </c>
      <c r="S433" s="23"/>
      <c r="T433" s="24"/>
      <c r="U433" s="25"/>
      <c r="V433" s="28">
        <v>0.25</v>
      </c>
      <c r="W433" s="299"/>
      <c r="X433" s="296"/>
      <c r="Y433" s="149">
        <f t="shared" si="209"/>
        <v>0.25</v>
      </c>
      <c r="Z433" s="148">
        <f t="shared" si="224"/>
        <v>2.5</v>
      </c>
      <c r="AA433" s="306"/>
      <c r="AB433" s="377">
        <f t="shared" si="233"/>
        <v>-30</v>
      </c>
      <c r="AC433" s="348"/>
      <c r="AD433" s="210" t="str">
        <f t="shared" si="210"/>
        <v/>
      </c>
      <c r="AE433" s="345">
        <f t="shared" si="225"/>
        <v>-27.5</v>
      </c>
      <c r="AF433" s="318"/>
      <c r="AG433" s="317"/>
      <c r="AH433" s="315"/>
      <c r="AI433" s="150">
        <f t="shared" si="226"/>
        <v>0</v>
      </c>
      <c r="AJ433" s="151">
        <f t="shared" si="211"/>
        <v>2.5</v>
      </c>
      <c r="AK433" s="152">
        <f t="shared" si="227"/>
        <v>2.5</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f t="shared" si="212"/>
        <v>11</v>
      </c>
      <c r="AX433" s="154" t="str">
        <f t="shared" si="213"/>
        <v/>
      </c>
      <c r="AY433" s="178">
        <f t="shared" si="214"/>
        <v>11</v>
      </c>
      <c r="AZ433" s="169" t="str">
        <f t="shared" si="215"/>
        <v/>
      </c>
      <c r="BA433" s="159">
        <f t="shared" si="216"/>
        <v>0.25</v>
      </c>
      <c r="BB433" s="160" t="str">
        <f t="shared" si="217"/>
        <v/>
      </c>
      <c r="BC433" s="171">
        <f t="shared" si="240"/>
        <v>0.25</v>
      </c>
      <c r="BD433" s="160" t="str">
        <f t="shared" si="218"/>
        <v/>
      </c>
      <c r="BE433" s="186" t="str">
        <f t="shared" si="219"/>
        <v/>
      </c>
      <c r="BF433" s="160" t="str">
        <f t="shared" si="220"/>
        <v/>
      </c>
      <c r="BG433" s="171" t="str">
        <f t="shared" si="221"/>
        <v/>
      </c>
      <c r="BH433" s="161" t="str">
        <f t="shared" si="222"/>
        <v/>
      </c>
      <c r="BI433" s="609"/>
      <c r="BQ433" s="52" t="s">
        <v>2469</v>
      </c>
    </row>
    <row r="434" spans="1:69" ht="37.5" x14ac:dyDescent="0.3">
      <c r="A434" s="205"/>
      <c r="B434" s="206"/>
      <c r="C434" s="198">
        <v>423</v>
      </c>
      <c r="D434" s="623" t="s">
        <v>3660</v>
      </c>
      <c r="E434" s="13" t="s">
        <v>3505</v>
      </c>
      <c r="F434" s="14"/>
      <c r="G434" s="123">
        <v>45189</v>
      </c>
      <c r="H434" s="124">
        <v>45203</v>
      </c>
      <c r="I434" s="130" t="s">
        <v>0</v>
      </c>
      <c r="J434" s="21"/>
      <c r="K434" s="134"/>
      <c r="L434" s="24"/>
      <c r="M434" s="372">
        <v>45203</v>
      </c>
      <c r="N434" s="147">
        <f t="shared" si="223"/>
        <v>11</v>
      </c>
      <c r="O434" s="23"/>
      <c r="P434" s="23"/>
      <c r="Q434" s="23"/>
      <c r="R434" s="23" t="s">
        <v>0</v>
      </c>
      <c r="S434" s="23"/>
      <c r="T434" s="24"/>
      <c r="U434" s="25"/>
      <c r="V434" s="28">
        <v>0.25</v>
      </c>
      <c r="W434" s="299"/>
      <c r="X434" s="296"/>
      <c r="Y434" s="149">
        <f t="shared" si="209"/>
        <v>0.25</v>
      </c>
      <c r="Z434" s="148">
        <f t="shared" si="224"/>
        <v>2.5</v>
      </c>
      <c r="AA434" s="306"/>
      <c r="AB434" s="377">
        <f t="shared" si="233"/>
        <v>-30</v>
      </c>
      <c r="AC434" s="348"/>
      <c r="AD434" s="210" t="str">
        <f t="shared" si="210"/>
        <v/>
      </c>
      <c r="AE434" s="345">
        <f t="shared" si="225"/>
        <v>-27.5</v>
      </c>
      <c r="AF434" s="318"/>
      <c r="AG434" s="317"/>
      <c r="AH434" s="315"/>
      <c r="AI434" s="150">
        <f t="shared" si="226"/>
        <v>0</v>
      </c>
      <c r="AJ434" s="151">
        <f t="shared" si="211"/>
        <v>2.5</v>
      </c>
      <c r="AK434" s="152">
        <f t="shared" si="227"/>
        <v>2.5</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f t="shared" si="212"/>
        <v>11</v>
      </c>
      <c r="AX434" s="154" t="str">
        <f t="shared" si="213"/>
        <v/>
      </c>
      <c r="AY434" s="178">
        <f t="shared" si="214"/>
        <v>11</v>
      </c>
      <c r="AZ434" s="169" t="str">
        <f t="shared" si="215"/>
        <v/>
      </c>
      <c r="BA434" s="159">
        <f t="shared" si="216"/>
        <v>0.25</v>
      </c>
      <c r="BB434" s="160" t="str">
        <f t="shared" si="217"/>
        <v/>
      </c>
      <c r="BC434" s="171">
        <f t="shared" si="240"/>
        <v>0.25</v>
      </c>
      <c r="BD434" s="160" t="str">
        <f t="shared" si="218"/>
        <v/>
      </c>
      <c r="BE434" s="186" t="str">
        <f t="shared" si="219"/>
        <v/>
      </c>
      <c r="BF434" s="160" t="str">
        <f t="shared" si="220"/>
        <v/>
      </c>
      <c r="BG434" s="171" t="str">
        <f t="shared" si="221"/>
        <v/>
      </c>
      <c r="BH434" s="161" t="str">
        <f t="shared" si="222"/>
        <v/>
      </c>
      <c r="BI434" s="609"/>
      <c r="BQ434" s="52" t="s">
        <v>2470</v>
      </c>
    </row>
    <row r="435" spans="1:69" ht="56.25" x14ac:dyDescent="0.3">
      <c r="A435" s="205"/>
      <c r="B435" s="206"/>
      <c r="C435" s="197">
        <v>424</v>
      </c>
      <c r="D435" s="617" t="s">
        <v>3661</v>
      </c>
      <c r="E435" s="15" t="s">
        <v>3505</v>
      </c>
      <c r="F435" s="14"/>
      <c r="G435" s="123">
        <v>45189</v>
      </c>
      <c r="H435" s="124">
        <v>45203</v>
      </c>
      <c r="I435" s="130" t="s">
        <v>0</v>
      </c>
      <c r="J435" s="21"/>
      <c r="K435" s="134"/>
      <c r="L435" s="24"/>
      <c r="M435" s="372">
        <v>45203</v>
      </c>
      <c r="N435" s="147">
        <f t="shared" si="223"/>
        <v>11</v>
      </c>
      <c r="O435" s="23"/>
      <c r="P435" s="23"/>
      <c r="Q435" s="23"/>
      <c r="R435" s="23" t="s">
        <v>0</v>
      </c>
      <c r="S435" s="23"/>
      <c r="T435" s="24"/>
      <c r="U435" s="25"/>
      <c r="V435" s="28">
        <v>0.25</v>
      </c>
      <c r="W435" s="299"/>
      <c r="X435" s="296"/>
      <c r="Y435" s="149">
        <f t="shared" si="209"/>
        <v>0.25</v>
      </c>
      <c r="Z435" s="148">
        <f t="shared" si="224"/>
        <v>2.5</v>
      </c>
      <c r="AA435" s="306"/>
      <c r="AB435" s="377">
        <f t="shared" si="233"/>
        <v>-30</v>
      </c>
      <c r="AC435" s="348"/>
      <c r="AD435" s="210" t="str">
        <f t="shared" si="210"/>
        <v/>
      </c>
      <c r="AE435" s="345">
        <f t="shared" si="225"/>
        <v>-27.5</v>
      </c>
      <c r="AF435" s="318"/>
      <c r="AG435" s="317"/>
      <c r="AH435" s="315"/>
      <c r="AI435" s="150">
        <f t="shared" si="226"/>
        <v>0</v>
      </c>
      <c r="AJ435" s="151">
        <f t="shared" si="211"/>
        <v>2.5</v>
      </c>
      <c r="AK435" s="152">
        <f t="shared" si="227"/>
        <v>2.5</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f t="shared" si="212"/>
        <v>11</v>
      </c>
      <c r="AX435" s="154" t="str">
        <f t="shared" si="213"/>
        <v/>
      </c>
      <c r="AY435" s="178">
        <f t="shared" si="214"/>
        <v>11</v>
      </c>
      <c r="AZ435" s="169" t="str">
        <f t="shared" si="215"/>
        <v/>
      </c>
      <c r="BA435" s="159">
        <f t="shared" si="216"/>
        <v>0.25</v>
      </c>
      <c r="BB435" s="160" t="str">
        <f t="shared" si="217"/>
        <v/>
      </c>
      <c r="BC435" s="171">
        <f t="shared" si="240"/>
        <v>0.25</v>
      </c>
      <c r="BD435" s="160" t="str">
        <f t="shared" si="218"/>
        <v/>
      </c>
      <c r="BE435" s="186" t="str">
        <f t="shared" si="219"/>
        <v/>
      </c>
      <c r="BF435" s="160" t="str">
        <f t="shared" si="220"/>
        <v/>
      </c>
      <c r="BG435" s="171" t="str">
        <f t="shared" si="221"/>
        <v/>
      </c>
      <c r="BH435" s="161" t="str">
        <f t="shared" si="222"/>
        <v/>
      </c>
      <c r="BI435" s="609"/>
      <c r="BQ435" s="52" t="s">
        <v>2471</v>
      </c>
    </row>
    <row r="436" spans="1:69" ht="75" x14ac:dyDescent="0.3">
      <c r="A436" s="205"/>
      <c r="B436" s="206"/>
      <c r="C436" s="198">
        <v>425</v>
      </c>
      <c r="D436" s="618" t="s">
        <v>3663</v>
      </c>
      <c r="E436" s="13" t="s">
        <v>3603</v>
      </c>
      <c r="F436" s="14"/>
      <c r="G436" s="123">
        <v>45191</v>
      </c>
      <c r="H436" s="124">
        <v>45203</v>
      </c>
      <c r="I436" s="130" t="s">
        <v>0</v>
      </c>
      <c r="J436" s="21"/>
      <c r="K436" s="134"/>
      <c r="L436" s="24"/>
      <c r="M436" s="372">
        <v>45203</v>
      </c>
      <c r="N436" s="147">
        <f t="shared" si="223"/>
        <v>9</v>
      </c>
      <c r="O436" s="23" t="s">
        <v>0</v>
      </c>
      <c r="P436" s="23"/>
      <c r="Q436" s="23"/>
      <c r="R436" s="23"/>
      <c r="S436" s="23"/>
      <c r="T436" s="24"/>
      <c r="U436" s="25"/>
      <c r="V436" s="28">
        <v>0.25</v>
      </c>
      <c r="W436" s="299">
        <v>0.25</v>
      </c>
      <c r="X436" s="296"/>
      <c r="Y436" s="149">
        <f t="shared" si="209"/>
        <v>0.5</v>
      </c>
      <c r="Z436" s="148">
        <f t="shared" si="224"/>
        <v>7.5</v>
      </c>
      <c r="AA436" s="306"/>
      <c r="AB436" s="377">
        <f t="shared" si="233"/>
        <v>-30</v>
      </c>
      <c r="AC436" s="348"/>
      <c r="AD436" s="210" t="str">
        <f t="shared" si="210"/>
        <v/>
      </c>
      <c r="AE436" s="345">
        <f t="shared" si="225"/>
        <v>-22.5</v>
      </c>
      <c r="AF436" s="318"/>
      <c r="AG436" s="317"/>
      <c r="AH436" s="315"/>
      <c r="AI436" s="150">
        <f t="shared" si="226"/>
        <v>0</v>
      </c>
      <c r="AJ436" s="151">
        <f t="shared" si="211"/>
        <v>7.5</v>
      </c>
      <c r="AK436" s="152">
        <f t="shared" si="227"/>
        <v>7.5</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f t="shared" si="212"/>
        <v>9</v>
      </c>
      <c r="AX436" s="154" t="str">
        <f t="shared" si="213"/>
        <v/>
      </c>
      <c r="AY436" s="178">
        <f t="shared" si="214"/>
        <v>9</v>
      </c>
      <c r="AZ436" s="169" t="str">
        <f t="shared" si="215"/>
        <v/>
      </c>
      <c r="BA436" s="159">
        <f t="shared" si="216"/>
        <v>0.25</v>
      </c>
      <c r="BB436" s="160" t="str">
        <f t="shared" si="217"/>
        <v/>
      </c>
      <c r="BC436" s="171">
        <f t="shared" si="240"/>
        <v>0.25</v>
      </c>
      <c r="BD436" s="160" t="str">
        <f t="shared" si="218"/>
        <v/>
      </c>
      <c r="BE436" s="186">
        <f t="shared" si="219"/>
        <v>0.25</v>
      </c>
      <c r="BF436" s="160" t="str">
        <f t="shared" si="220"/>
        <v/>
      </c>
      <c r="BG436" s="171">
        <f t="shared" si="221"/>
        <v>0.25</v>
      </c>
      <c r="BH436" s="161" t="str">
        <f t="shared" si="222"/>
        <v/>
      </c>
      <c r="BI436" s="609"/>
      <c r="BQ436" s="52" t="s">
        <v>2472</v>
      </c>
    </row>
    <row r="437" spans="1:69" ht="75" x14ac:dyDescent="0.3">
      <c r="A437" s="205"/>
      <c r="B437" s="206"/>
      <c r="C437" s="197">
        <v>426</v>
      </c>
      <c r="D437" s="618" t="s">
        <v>3662</v>
      </c>
      <c r="E437" s="13" t="s">
        <v>3603</v>
      </c>
      <c r="F437" s="14"/>
      <c r="G437" s="123">
        <v>45191</v>
      </c>
      <c r="H437" s="124">
        <v>45203</v>
      </c>
      <c r="I437" s="130" t="s">
        <v>0</v>
      </c>
      <c r="J437" s="21"/>
      <c r="K437" s="134"/>
      <c r="L437" s="24"/>
      <c r="M437" s="372">
        <v>45203</v>
      </c>
      <c r="N437" s="147">
        <f t="shared" si="223"/>
        <v>9</v>
      </c>
      <c r="O437" s="23" t="s">
        <v>0</v>
      </c>
      <c r="P437" s="23"/>
      <c r="Q437" s="23"/>
      <c r="R437" s="23"/>
      <c r="S437" s="23"/>
      <c r="T437" s="24"/>
      <c r="U437" s="25"/>
      <c r="V437" s="28">
        <v>0.25</v>
      </c>
      <c r="W437" s="299">
        <v>0.25</v>
      </c>
      <c r="X437" s="296"/>
      <c r="Y437" s="149">
        <f t="shared" si="209"/>
        <v>0.5</v>
      </c>
      <c r="Z437" s="148">
        <f t="shared" si="224"/>
        <v>7.5</v>
      </c>
      <c r="AA437" s="306"/>
      <c r="AB437" s="377">
        <f t="shared" si="233"/>
        <v>-30</v>
      </c>
      <c r="AC437" s="348"/>
      <c r="AD437" s="210" t="str">
        <f t="shared" si="210"/>
        <v/>
      </c>
      <c r="AE437" s="345">
        <f t="shared" si="225"/>
        <v>-22.5</v>
      </c>
      <c r="AF437" s="318"/>
      <c r="AG437" s="317"/>
      <c r="AH437" s="315"/>
      <c r="AI437" s="150">
        <f t="shared" si="226"/>
        <v>0</v>
      </c>
      <c r="AJ437" s="151">
        <f t="shared" si="211"/>
        <v>7.5</v>
      </c>
      <c r="AK437" s="152">
        <f t="shared" si="227"/>
        <v>7.5</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f t="shared" si="212"/>
        <v>9</v>
      </c>
      <c r="AX437" s="154" t="str">
        <f t="shared" si="213"/>
        <v/>
      </c>
      <c r="AY437" s="178">
        <f t="shared" si="214"/>
        <v>9</v>
      </c>
      <c r="AZ437" s="169" t="str">
        <f t="shared" si="215"/>
        <v/>
      </c>
      <c r="BA437" s="159">
        <f t="shared" si="216"/>
        <v>0.25</v>
      </c>
      <c r="BB437" s="160" t="str">
        <f t="shared" si="217"/>
        <v/>
      </c>
      <c r="BC437" s="171">
        <f t="shared" si="240"/>
        <v>0.25</v>
      </c>
      <c r="BD437" s="160" t="str">
        <f t="shared" si="218"/>
        <v/>
      </c>
      <c r="BE437" s="186">
        <f t="shared" si="219"/>
        <v>0.25</v>
      </c>
      <c r="BF437" s="160" t="str">
        <f t="shared" si="220"/>
        <v/>
      </c>
      <c r="BG437" s="171">
        <f t="shared" si="221"/>
        <v>0.25</v>
      </c>
      <c r="BH437" s="161" t="str">
        <f t="shared" si="222"/>
        <v/>
      </c>
      <c r="BI437" s="609"/>
      <c r="BQ437" s="52" t="s">
        <v>2473</v>
      </c>
    </row>
    <row r="438" spans="1:69" ht="75" x14ac:dyDescent="0.3">
      <c r="A438" s="205"/>
      <c r="B438" s="206"/>
      <c r="C438" s="198">
        <v>427</v>
      </c>
      <c r="D438" s="618" t="s">
        <v>3664</v>
      </c>
      <c r="E438" s="13" t="s">
        <v>3603</v>
      </c>
      <c r="F438" s="14"/>
      <c r="G438" s="123">
        <v>45191</v>
      </c>
      <c r="H438" s="124">
        <v>45203</v>
      </c>
      <c r="I438" s="130" t="s">
        <v>0</v>
      </c>
      <c r="J438" s="21"/>
      <c r="K438" s="134"/>
      <c r="L438" s="24"/>
      <c r="M438" s="372">
        <v>45203</v>
      </c>
      <c r="N438" s="147">
        <f t="shared" si="223"/>
        <v>9</v>
      </c>
      <c r="O438" s="23" t="s">
        <v>0</v>
      </c>
      <c r="P438" s="23"/>
      <c r="Q438" s="23"/>
      <c r="R438" s="23"/>
      <c r="S438" s="23"/>
      <c r="T438" s="24"/>
      <c r="U438" s="25"/>
      <c r="V438" s="28">
        <v>0.25</v>
      </c>
      <c r="W438" s="299">
        <v>0.25</v>
      </c>
      <c r="X438" s="296"/>
      <c r="Y438" s="149">
        <f t="shared" si="209"/>
        <v>0.5</v>
      </c>
      <c r="Z438" s="148">
        <f t="shared" si="224"/>
        <v>7.5</v>
      </c>
      <c r="AA438" s="306"/>
      <c r="AB438" s="377">
        <f t="shared" si="233"/>
        <v>-30</v>
      </c>
      <c r="AC438" s="348"/>
      <c r="AD438" s="210" t="str">
        <f t="shared" si="210"/>
        <v/>
      </c>
      <c r="AE438" s="345">
        <f t="shared" si="225"/>
        <v>-22.5</v>
      </c>
      <c r="AF438" s="318"/>
      <c r="AG438" s="317"/>
      <c r="AH438" s="315"/>
      <c r="AI438" s="150">
        <f t="shared" si="226"/>
        <v>0</v>
      </c>
      <c r="AJ438" s="151">
        <f t="shared" si="211"/>
        <v>7.5</v>
      </c>
      <c r="AK438" s="152">
        <f t="shared" si="227"/>
        <v>7.5</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f t="shared" si="212"/>
        <v>9</v>
      </c>
      <c r="AX438" s="154" t="str">
        <f t="shared" si="213"/>
        <v/>
      </c>
      <c r="AY438" s="178">
        <f t="shared" si="214"/>
        <v>9</v>
      </c>
      <c r="AZ438" s="169" t="str">
        <f t="shared" si="215"/>
        <v/>
      </c>
      <c r="BA438" s="159">
        <f t="shared" si="216"/>
        <v>0.25</v>
      </c>
      <c r="BB438" s="160" t="str">
        <f t="shared" si="217"/>
        <v/>
      </c>
      <c r="BC438" s="171">
        <f t="shared" si="240"/>
        <v>0.25</v>
      </c>
      <c r="BD438" s="160" t="str">
        <f t="shared" si="218"/>
        <v/>
      </c>
      <c r="BE438" s="186">
        <f t="shared" si="219"/>
        <v>0.25</v>
      </c>
      <c r="BF438" s="160" t="str">
        <f t="shared" si="220"/>
        <v/>
      </c>
      <c r="BG438" s="171">
        <f t="shared" si="221"/>
        <v>0.25</v>
      </c>
      <c r="BH438" s="161" t="str">
        <f t="shared" si="222"/>
        <v/>
      </c>
      <c r="BI438" s="609"/>
      <c r="BQ438" s="52" t="s">
        <v>2474</v>
      </c>
    </row>
    <row r="439" spans="1:69" ht="75" x14ac:dyDescent="0.3">
      <c r="A439" s="205"/>
      <c r="B439" s="206"/>
      <c r="C439" s="198">
        <v>428</v>
      </c>
      <c r="D439" s="615" t="s">
        <v>3665</v>
      </c>
      <c r="E439" s="13" t="s">
        <v>3603</v>
      </c>
      <c r="F439" s="14"/>
      <c r="G439" s="123">
        <v>45191</v>
      </c>
      <c r="H439" s="124">
        <v>45203</v>
      </c>
      <c r="I439" s="130" t="s">
        <v>0</v>
      </c>
      <c r="J439" s="21"/>
      <c r="K439" s="134"/>
      <c r="L439" s="24"/>
      <c r="M439" s="372">
        <v>45203</v>
      </c>
      <c r="N439" s="147">
        <f t="shared" si="223"/>
        <v>9</v>
      </c>
      <c r="O439" s="23" t="s">
        <v>0</v>
      </c>
      <c r="P439" s="23"/>
      <c r="Q439" s="23"/>
      <c r="R439" s="23"/>
      <c r="S439" s="23"/>
      <c r="T439" s="24"/>
      <c r="U439" s="25"/>
      <c r="V439" s="28">
        <v>0.25</v>
      </c>
      <c r="W439" s="299">
        <v>0.25</v>
      </c>
      <c r="X439" s="296"/>
      <c r="Y439" s="149">
        <f t="shared" si="209"/>
        <v>0.5</v>
      </c>
      <c r="Z439" s="148">
        <f t="shared" si="224"/>
        <v>7.5</v>
      </c>
      <c r="AA439" s="306"/>
      <c r="AB439" s="377">
        <f t="shared" si="233"/>
        <v>-30</v>
      </c>
      <c r="AC439" s="348"/>
      <c r="AD439" s="210" t="str">
        <f t="shared" si="210"/>
        <v/>
      </c>
      <c r="AE439" s="345">
        <f t="shared" si="225"/>
        <v>-22.5</v>
      </c>
      <c r="AF439" s="318"/>
      <c r="AG439" s="317"/>
      <c r="AH439" s="315"/>
      <c r="AI439" s="150">
        <f t="shared" si="226"/>
        <v>0</v>
      </c>
      <c r="AJ439" s="151">
        <f t="shared" si="211"/>
        <v>7.5</v>
      </c>
      <c r="AK439" s="152">
        <f t="shared" si="227"/>
        <v>7.5</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f t="shared" si="212"/>
        <v>9</v>
      </c>
      <c r="AX439" s="154" t="str">
        <f t="shared" si="213"/>
        <v/>
      </c>
      <c r="AY439" s="178">
        <f t="shared" si="214"/>
        <v>9</v>
      </c>
      <c r="AZ439" s="169" t="str">
        <f t="shared" si="215"/>
        <v/>
      </c>
      <c r="BA439" s="159">
        <f t="shared" si="216"/>
        <v>0.25</v>
      </c>
      <c r="BB439" s="160" t="str">
        <f t="shared" si="217"/>
        <v/>
      </c>
      <c r="BC439" s="171">
        <f t="shared" si="240"/>
        <v>0.25</v>
      </c>
      <c r="BD439" s="160" t="str">
        <f t="shared" si="218"/>
        <v/>
      </c>
      <c r="BE439" s="186">
        <f t="shared" si="219"/>
        <v>0.25</v>
      </c>
      <c r="BF439" s="160" t="str">
        <f t="shared" si="220"/>
        <v/>
      </c>
      <c r="BG439" s="171">
        <f t="shared" si="221"/>
        <v>0.25</v>
      </c>
      <c r="BH439" s="161" t="str">
        <f t="shared" si="222"/>
        <v/>
      </c>
      <c r="BI439" s="609"/>
      <c r="BQ439" s="52" t="s">
        <v>1769</v>
      </c>
    </row>
    <row r="440" spans="1:69" ht="57" customHeight="1" x14ac:dyDescent="0.3">
      <c r="A440" s="205"/>
      <c r="B440" s="206"/>
      <c r="C440" s="197">
        <v>429</v>
      </c>
      <c r="D440" s="618" t="s">
        <v>3666</v>
      </c>
      <c r="E440" s="13" t="s">
        <v>3603</v>
      </c>
      <c r="F440" s="14"/>
      <c r="G440" s="123">
        <v>45191</v>
      </c>
      <c r="H440" s="124">
        <v>45203</v>
      </c>
      <c r="I440" s="130" t="s">
        <v>0</v>
      </c>
      <c r="J440" s="21"/>
      <c r="K440" s="134"/>
      <c r="L440" s="24"/>
      <c r="M440" s="372">
        <v>45203</v>
      </c>
      <c r="N440" s="147">
        <f t="shared" si="223"/>
        <v>9</v>
      </c>
      <c r="O440" s="23" t="s">
        <v>0</v>
      </c>
      <c r="P440" s="23"/>
      <c r="Q440" s="23"/>
      <c r="R440" s="23"/>
      <c r="S440" s="23"/>
      <c r="T440" s="24"/>
      <c r="U440" s="25"/>
      <c r="V440" s="28">
        <v>0.25</v>
      </c>
      <c r="W440" s="299">
        <v>0.25</v>
      </c>
      <c r="X440" s="296"/>
      <c r="Y440" s="149">
        <f t="shared" si="209"/>
        <v>0.5</v>
      </c>
      <c r="Z440" s="148">
        <f t="shared" si="224"/>
        <v>7.5</v>
      </c>
      <c r="AA440" s="306"/>
      <c r="AB440" s="377">
        <f t="shared" si="233"/>
        <v>-30</v>
      </c>
      <c r="AC440" s="348"/>
      <c r="AD440" s="210" t="str">
        <f t="shared" si="210"/>
        <v/>
      </c>
      <c r="AE440" s="345">
        <f t="shared" si="225"/>
        <v>-22.5</v>
      </c>
      <c r="AF440" s="318"/>
      <c r="AG440" s="317"/>
      <c r="AH440" s="315"/>
      <c r="AI440" s="150">
        <f t="shared" si="226"/>
        <v>0</v>
      </c>
      <c r="AJ440" s="151">
        <f t="shared" si="211"/>
        <v>7.5</v>
      </c>
      <c r="AK440" s="152">
        <f t="shared" si="227"/>
        <v>7.5</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f t="shared" si="212"/>
        <v>9</v>
      </c>
      <c r="AX440" s="154" t="str">
        <f t="shared" si="213"/>
        <v/>
      </c>
      <c r="AY440" s="178">
        <f t="shared" si="214"/>
        <v>9</v>
      </c>
      <c r="AZ440" s="169" t="str">
        <f t="shared" si="215"/>
        <v/>
      </c>
      <c r="BA440" s="159">
        <f t="shared" si="216"/>
        <v>0.25</v>
      </c>
      <c r="BB440" s="160" t="str">
        <f t="shared" si="217"/>
        <v/>
      </c>
      <c r="BC440" s="171">
        <f t="shared" si="240"/>
        <v>0.25</v>
      </c>
      <c r="BD440" s="160" t="str">
        <f t="shared" si="218"/>
        <v/>
      </c>
      <c r="BE440" s="186">
        <f t="shared" si="219"/>
        <v>0.25</v>
      </c>
      <c r="BF440" s="160" t="str">
        <f t="shared" si="220"/>
        <v/>
      </c>
      <c r="BG440" s="171">
        <f t="shared" si="221"/>
        <v>0.25</v>
      </c>
      <c r="BH440" s="161" t="str">
        <f t="shared" si="222"/>
        <v/>
      </c>
      <c r="BI440" s="609"/>
      <c r="BQ440" s="52" t="s">
        <v>2475</v>
      </c>
    </row>
    <row r="441" spans="1:69" ht="75" x14ac:dyDescent="0.3">
      <c r="A441" s="205"/>
      <c r="B441" s="206"/>
      <c r="C441" s="198">
        <v>430</v>
      </c>
      <c r="D441" s="618" t="s">
        <v>3667</v>
      </c>
      <c r="E441" s="13" t="s">
        <v>3603</v>
      </c>
      <c r="F441" s="14"/>
      <c r="G441" s="123">
        <v>45191</v>
      </c>
      <c r="H441" s="124">
        <v>45203</v>
      </c>
      <c r="I441" s="130" t="s">
        <v>0</v>
      </c>
      <c r="J441" s="21"/>
      <c r="K441" s="134"/>
      <c r="L441" s="24"/>
      <c r="M441" s="372">
        <v>45203</v>
      </c>
      <c r="N441" s="147">
        <f t="shared" si="223"/>
        <v>9</v>
      </c>
      <c r="O441" s="23" t="s">
        <v>0</v>
      </c>
      <c r="P441" s="23"/>
      <c r="Q441" s="23"/>
      <c r="R441" s="23"/>
      <c r="S441" s="23"/>
      <c r="T441" s="24"/>
      <c r="U441" s="25"/>
      <c r="V441" s="28">
        <v>0.25</v>
      </c>
      <c r="W441" s="299">
        <v>0.25</v>
      </c>
      <c r="X441" s="296"/>
      <c r="Y441" s="149">
        <f t="shared" si="209"/>
        <v>0.5</v>
      </c>
      <c r="Z441" s="148">
        <f t="shared" si="224"/>
        <v>7.5</v>
      </c>
      <c r="AA441" s="306"/>
      <c r="AB441" s="377">
        <f t="shared" si="233"/>
        <v>-30</v>
      </c>
      <c r="AC441" s="348"/>
      <c r="AD441" s="210" t="str">
        <f t="shared" si="210"/>
        <v/>
      </c>
      <c r="AE441" s="345">
        <f t="shared" si="225"/>
        <v>-22.5</v>
      </c>
      <c r="AF441" s="318"/>
      <c r="AG441" s="317"/>
      <c r="AH441" s="315"/>
      <c r="AI441" s="150">
        <f t="shared" si="226"/>
        <v>0</v>
      </c>
      <c r="AJ441" s="151">
        <f t="shared" si="211"/>
        <v>7.5</v>
      </c>
      <c r="AK441" s="152">
        <f t="shared" si="227"/>
        <v>7.5</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f t="shared" si="212"/>
        <v>9</v>
      </c>
      <c r="AX441" s="154" t="str">
        <f t="shared" si="213"/>
        <v/>
      </c>
      <c r="AY441" s="178">
        <f t="shared" si="214"/>
        <v>9</v>
      </c>
      <c r="AZ441" s="169" t="str">
        <f t="shared" si="215"/>
        <v/>
      </c>
      <c r="BA441" s="159">
        <f t="shared" si="216"/>
        <v>0.25</v>
      </c>
      <c r="BB441" s="160" t="str">
        <f t="shared" si="217"/>
        <v/>
      </c>
      <c r="BC441" s="171">
        <f t="shared" si="240"/>
        <v>0.25</v>
      </c>
      <c r="BD441" s="160" t="str">
        <f t="shared" si="218"/>
        <v/>
      </c>
      <c r="BE441" s="186">
        <f t="shared" si="219"/>
        <v>0.25</v>
      </c>
      <c r="BF441" s="160" t="str">
        <f t="shared" si="220"/>
        <v/>
      </c>
      <c r="BG441" s="171">
        <f t="shared" si="221"/>
        <v>0.25</v>
      </c>
      <c r="BH441" s="161" t="str">
        <f t="shared" si="222"/>
        <v/>
      </c>
      <c r="BI441" s="609"/>
      <c r="BQ441" s="52" t="s">
        <v>2476</v>
      </c>
    </row>
    <row r="442" spans="1:69" ht="93.75" x14ac:dyDescent="0.3">
      <c r="A442" s="205"/>
      <c r="B442" s="206"/>
      <c r="C442" s="197">
        <v>431</v>
      </c>
      <c r="D442" s="618" t="s">
        <v>3668</v>
      </c>
      <c r="E442" s="13" t="s">
        <v>3603</v>
      </c>
      <c r="F442" s="14"/>
      <c r="G442" s="123">
        <v>45191</v>
      </c>
      <c r="H442" s="124">
        <v>45203</v>
      </c>
      <c r="I442" s="130" t="s">
        <v>0</v>
      </c>
      <c r="J442" s="21"/>
      <c r="K442" s="134"/>
      <c r="L442" s="24"/>
      <c r="M442" s="372">
        <v>45203</v>
      </c>
      <c r="N442" s="147">
        <f t="shared" si="223"/>
        <v>9</v>
      </c>
      <c r="O442" s="23" t="s">
        <v>0</v>
      </c>
      <c r="P442" s="23"/>
      <c r="Q442" s="23"/>
      <c r="R442" s="23"/>
      <c r="S442" s="23"/>
      <c r="T442" s="24"/>
      <c r="U442" s="25"/>
      <c r="V442" s="28">
        <v>0.25</v>
      </c>
      <c r="W442" s="299">
        <v>0.25</v>
      </c>
      <c r="X442" s="296"/>
      <c r="Y442" s="149">
        <f t="shared" si="209"/>
        <v>0.5</v>
      </c>
      <c r="Z442" s="148">
        <f t="shared" si="224"/>
        <v>7.5</v>
      </c>
      <c r="AA442" s="306"/>
      <c r="AB442" s="377">
        <f t="shared" si="233"/>
        <v>-30</v>
      </c>
      <c r="AC442" s="348"/>
      <c r="AD442" s="210" t="str">
        <f t="shared" si="210"/>
        <v/>
      </c>
      <c r="AE442" s="345">
        <f t="shared" si="225"/>
        <v>-22.5</v>
      </c>
      <c r="AF442" s="318"/>
      <c r="AG442" s="317"/>
      <c r="AH442" s="315"/>
      <c r="AI442" s="150">
        <f t="shared" si="226"/>
        <v>0</v>
      </c>
      <c r="AJ442" s="151">
        <f t="shared" si="211"/>
        <v>7.5</v>
      </c>
      <c r="AK442" s="152">
        <f t="shared" si="227"/>
        <v>7.5</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f t="shared" si="212"/>
        <v>9</v>
      </c>
      <c r="AX442" s="154" t="str">
        <f t="shared" si="213"/>
        <v/>
      </c>
      <c r="AY442" s="178">
        <f t="shared" si="214"/>
        <v>9</v>
      </c>
      <c r="AZ442" s="169" t="str">
        <f t="shared" si="215"/>
        <v/>
      </c>
      <c r="BA442" s="159">
        <f t="shared" si="216"/>
        <v>0.25</v>
      </c>
      <c r="BB442" s="160" t="str">
        <f t="shared" si="217"/>
        <v/>
      </c>
      <c r="BC442" s="171">
        <f t="shared" si="240"/>
        <v>0.25</v>
      </c>
      <c r="BD442" s="160" t="str">
        <f t="shared" si="218"/>
        <v/>
      </c>
      <c r="BE442" s="186">
        <f t="shared" si="219"/>
        <v>0.25</v>
      </c>
      <c r="BF442" s="160" t="str">
        <f t="shared" si="220"/>
        <v/>
      </c>
      <c r="BG442" s="171">
        <f t="shared" si="221"/>
        <v>0.25</v>
      </c>
      <c r="BH442" s="161" t="str">
        <f t="shared" si="222"/>
        <v/>
      </c>
      <c r="BI442" s="609"/>
      <c r="BQ442" s="52" t="s">
        <v>2477</v>
      </c>
    </row>
    <row r="443" spans="1:69" ht="75" x14ac:dyDescent="0.3">
      <c r="A443" s="205"/>
      <c r="B443" s="206"/>
      <c r="C443" s="198">
        <v>432</v>
      </c>
      <c r="D443" s="615" t="s">
        <v>3669</v>
      </c>
      <c r="E443" s="13" t="s">
        <v>3603</v>
      </c>
      <c r="F443" s="14"/>
      <c r="G443" s="123">
        <v>45191</v>
      </c>
      <c r="H443" s="124">
        <v>45203</v>
      </c>
      <c r="I443" s="130" t="s">
        <v>0</v>
      </c>
      <c r="J443" s="21"/>
      <c r="K443" s="134"/>
      <c r="L443" s="24"/>
      <c r="M443" s="372">
        <v>45203</v>
      </c>
      <c r="N443" s="147">
        <f t="shared" si="223"/>
        <v>9</v>
      </c>
      <c r="O443" s="23" t="s">
        <v>0</v>
      </c>
      <c r="P443" s="23"/>
      <c r="Q443" s="23"/>
      <c r="R443" s="23"/>
      <c r="S443" s="23"/>
      <c r="T443" s="24"/>
      <c r="U443" s="25"/>
      <c r="V443" s="28">
        <v>0.25</v>
      </c>
      <c r="W443" s="299">
        <v>0.25</v>
      </c>
      <c r="X443" s="296"/>
      <c r="Y443" s="149">
        <f t="shared" si="209"/>
        <v>0.5</v>
      </c>
      <c r="Z443" s="148">
        <f t="shared" si="224"/>
        <v>7.5</v>
      </c>
      <c r="AA443" s="306"/>
      <c r="AB443" s="377">
        <f t="shared" si="233"/>
        <v>-30</v>
      </c>
      <c r="AC443" s="348"/>
      <c r="AD443" s="210" t="str">
        <f t="shared" si="210"/>
        <v/>
      </c>
      <c r="AE443" s="345">
        <f t="shared" si="225"/>
        <v>-22.5</v>
      </c>
      <c r="AF443" s="318"/>
      <c r="AG443" s="317"/>
      <c r="AH443" s="315"/>
      <c r="AI443" s="150">
        <f t="shared" si="226"/>
        <v>0</v>
      </c>
      <c r="AJ443" s="151">
        <f t="shared" si="211"/>
        <v>7.5</v>
      </c>
      <c r="AK443" s="152">
        <f t="shared" si="227"/>
        <v>7.5</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f t="shared" si="212"/>
        <v>9</v>
      </c>
      <c r="AX443" s="154" t="str">
        <f t="shared" si="213"/>
        <v/>
      </c>
      <c r="AY443" s="178">
        <f t="shared" si="214"/>
        <v>9</v>
      </c>
      <c r="AZ443" s="169" t="str">
        <f t="shared" si="215"/>
        <v/>
      </c>
      <c r="BA443" s="159">
        <f t="shared" si="216"/>
        <v>0.25</v>
      </c>
      <c r="BB443" s="160" t="str">
        <f t="shared" si="217"/>
        <v/>
      </c>
      <c r="BC443" s="171">
        <f t="shared" si="240"/>
        <v>0.25</v>
      </c>
      <c r="BD443" s="160" t="str">
        <f t="shared" si="218"/>
        <v/>
      </c>
      <c r="BE443" s="186">
        <f t="shared" si="219"/>
        <v>0.25</v>
      </c>
      <c r="BF443" s="160" t="str">
        <f t="shared" si="220"/>
        <v/>
      </c>
      <c r="BG443" s="171">
        <f t="shared" si="221"/>
        <v>0.25</v>
      </c>
      <c r="BH443" s="161" t="str">
        <f t="shared" si="222"/>
        <v/>
      </c>
      <c r="BI443" s="609"/>
      <c r="BQ443" s="52" t="s">
        <v>2478</v>
      </c>
    </row>
    <row r="444" spans="1:69" ht="60" customHeight="1" x14ac:dyDescent="0.3">
      <c r="A444" s="205"/>
      <c r="B444" s="206"/>
      <c r="C444" s="198">
        <v>433</v>
      </c>
      <c r="D444" s="618" t="s">
        <v>3670</v>
      </c>
      <c r="E444" s="13" t="s">
        <v>3603</v>
      </c>
      <c r="F444" s="14"/>
      <c r="G444" s="123">
        <v>45191</v>
      </c>
      <c r="H444" s="124">
        <v>45203</v>
      </c>
      <c r="I444" s="130" t="s">
        <v>0</v>
      </c>
      <c r="J444" s="21"/>
      <c r="K444" s="134"/>
      <c r="L444" s="24"/>
      <c r="M444" s="372">
        <v>45203</v>
      </c>
      <c r="N444" s="147">
        <f t="shared" si="223"/>
        <v>9</v>
      </c>
      <c r="O444" s="23" t="s">
        <v>0</v>
      </c>
      <c r="P444" s="23"/>
      <c r="Q444" s="23"/>
      <c r="R444" s="23"/>
      <c r="S444" s="23"/>
      <c r="T444" s="24"/>
      <c r="U444" s="25"/>
      <c r="V444" s="28">
        <v>0.25</v>
      </c>
      <c r="W444" s="299">
        <v>0.25</v>
      </c>
      <c r="X444" s="296"/>
      <c r="Y444" s="149">
        <f t="shared" si="209"/>
        <v>0.5</v>
      </c>
      <c r="Z444" s="148">
        <f t="shared" si="224"/>
        <v>7.5</v>
      </c>
      <c r="AA444" s="306"/>
      <c r="AB444" s="377">
        <f t="shared" si="233"/>
        <v>-30</v>
      </c>
      <c r="AC444" s="348"/>
      <c r="AD444" s="210" t="str">
        <f t="shared" si="210"/>
        <v/>
      </c>
      <c r="AE444" s="345">
        <f t="shared" si="225"/>
        <v>-22.5</v>
      </c>
      <c r="AF444" s="318"/>
      <c r="AG444" s="317"/>
      <c r="AH444" s="315"/>
      <c r="AI444" s="150">
        <f t="shared" si="226"/>
        <v>0</v>
      </c>
      <c r="AJ444" s="151">
        <f t="shared" si="211"/>
        <v>7.5</v>
      </c>
      <c r="AK444" s="152">
        <f t="shared" si="227"/>
        <v>7.5</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f t="shared" si="212"/>
        <v>9</v>
      </c>
      <c r="AX444" s="154" t="str">
        <f t="shared" si="213"/>
        <v/>
      </c>
      <c r="AY444" s="178">
        <f t="shared" si="214"/>
        <v>9</v>
      </c>
      <c r="AZ444" s="169" t="str">
        <f t="shared" si="215"/>
        <v/>
      </c>
      <c r="BA444" s="159">
        <f t="shared" si="216"/>
        <v>0.25</v>
      </c>
      <c r="BB444" s="160" t="str">
        <f t="shared" si="217"/>
        <v/>
      </c>
      <c r="BC444" s="171">
        <f t="shared" si="240"/>
        <v>0.25</v>
      </c>
      <c r="BD444" s="160" t="str">
        <f t="shared" si="218"/>
        <v/>
      </c>
      <c r="BE444" s="186">
        <f t="shared" si="219"/>
        <v>0.25</v>
      </c>
      <c r="BF444" s="160" t="str">
        <f t="shared" si="220"/>
        <v/>
      </c>
      <c r="BG444" s="171">
        <f t="shared" si="221"/>
        <v>0.25</v>
      </c>
      <c r="BH444" s="161" t="str">
        <f t="shared" si="222"/>
        <v/>
      </c>
      <c r="BI444" s="609"/>
      <c r="BQ444" s="52" t="s">
        <v>2479</v>
      </c>
    </row>
    <row r="445" spans="1:69" ht="93.75" x14ac:dyDescent="0.3">
      <c r="A445" s="205"/>
      <c r="B445" s="206"/>
      <c r="C445" s="197">
        <v>434</v>
      </c>
      <c r="D445" s="618" t="s">
        <v>3671</v>
      </c>
      <c r="E445" s="13" t="s">
        <v>3603</v>
      </c>
      <c r="F445" s="14"/>
      <c r="G445" s="123">
        <v>45191</v>
      </c>
      <c r="H445" s="124">
        <v>45203</v>
      </c>
      <c r="I445" s="130" t="s">
        <v>0</v>
      </c>
      <c r="J445" s="21"/>
      <c r="K445" s="134"/>
      <c r="L445" s="24"/>
      <c r="M445" s="372">
        <v>45203</v>
      </c>
      <c r="N445" s="147">
        <f t="shared" si="223"/>
        <v>9</v>
      </c>
      <c r="O445" s="23" t="s">
        <v>0</v>
      </c>
      <c r="P445" s="23"/>
      <c r="Q445" s="23"/>
      <c r="R445" s="23"/>
      <c r="S445" s="23"/>
      <c r="T445" s="24"/>
      <c r="U445" s="25"/>
      <c r="V445" s="28">
        <v>0.25</v>
      </c>
      <c r="W445" s="299">
        <v>0.25</v>
      </c>
      <c r="X445" s="296"/>
      <c r="Y445" s="149">
        <f t="shared" si="209"/>
        <v>0.5</v>
      </c>
      <c r="Z445" s="148">
        <f t="shared" si="224"/>
        <v>7.5</v>
      </c>
      <c r="AA445" s="306"/>
      <c r="AB445" s="377">
        <f t="shared" si="233"/>
        <v>-30</v>
      </c>
      <c r="AC445" s="348"/>
      <c r="AD445" s="210" t="str">
        <f t="shared" si="210"/>
        <v/>
      </c>
      <c r="AE445" s="345">
        <f t="shared" si="225"/>
        <v>-22.5</v>
      </c>
      <c r="AF445" s="318"/>
      <c r="AG445" s="317"/>
      <c r="AH445" s="315"/>
      <c r="AI445" s="150">
        <f t="shared" si="226"/>
        <v>0</v>
      </c>
      <c r="AJ445" s="151">
        <f t="shared" si="211"/>
        <v>7.5</v>
      </c>
      <c r="AK445" s="152">
        <f t="shared" si="227"/>
        <v>7.5</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f t="shared" si="212"/>
        <v>9</v>
      </c>
      <c r="AX445" s="154" t="str">
        <f t="shared" si="213"/>
        <v/>
      </c>
      <c r="AY445" s="178">
        <f t="shared" si="214"/>
        <v>9</v>
      </c>
      <c r="AZ445" s="169" t="str">
        <f t="shared" si="215"/>
        <v/>
      </c>
      <c r="BA445" s="159">
        <f t="shared" si="216"/>
        <v>0.25</v>
      </c>
      <c r="BB445" s="160" t="str">
        <f t="shared" si="217"/>
        <v/>
      </c>
      <c r="BC445" s="171">
        <f t="shared" si="240"/>
        <v>0.25</v>
      </c>
      <c r="BD445" s="160" t="str">
        <f t="shared" si="218"/>
        <v/>
      </c>
      <c r="BE445" s="186">
        <f t="shared" si="219"/>
        <v>0.25</v>
      </c>
      <c r="BF445" s="160" t="str">
        <f t="shared" si="220"/>
        <v/>
      </c>
      <c r="BG445" s="171">
        <f t="shared" si="221"/>
        <v>0.25</v>
      </c>
      <c r="BH445" s="161" t="str">
        <f t="shared" si="222"/>
        <v/>
      </c>
      <c r="BI445" s="609"/>
      <c r="BQ445" s="52" t="s">
        <v>2480</v>
      </c>
    </row>
    <row r="446" spans="1:69" ht="93.75" x14ac:dyDescent="0.3">
      <c r="A446" s="205"/>
      <c r="B446" s="206"/>
      <c r="C446" s="198">
        <v>435</v>
      </c>
      <c r="D446" s="618" t="s">
        <v>3672</v>
      </c>
      <c r="E446" s="13" t="s">
        <v>3603</v>
      </c>
      <c r="F446" s="14"/>
      <c r="G446" s="123">
        <v>45191</v>
      </c>
      <c r="H446" s="124">
        <v>45203</v>
      </c>
      <c r="I446" s="130" t="s">
        <v>0</v>
      </c>
      <c r="J446" s="21"/>
      <c r="K446" s="134"/>
      <c r="L446" s="24"/>
      <c r="M446" s="372">
        <v>45203</v>
      </c>
      <c r="N446" s="147">
        <f t="shared" si="223"/>
        <v>9</v>
      </c>
      <c r="O446" s="23" t="s">
        <v>0</v>
      </c>
      <c r="P446" s="23"/>
      <c r="Q446" s="23"/>
      <c r="R446" s="23"/>
      <c r="S446" s="23"/>
      <c r="T446" s="24"/>
      <c r="U446" s="25"/>
      <c r="V446" s="28">
        <v>0.25</v>
      </c>
      <c r="W446" s="299">
        <v>0.25</v>
      </c>
      <c r="X446" s="296"/>
      <c r="Y446" s="149">
        <f t="shared" si="209"/>
        <v>0.5</v>
      </c>
      <c r="Z446" s="148">
        <f t="shared" si="224"/>
        <v>7.5</v>
      </c>
      <c r="AA446" s="306"/>
      <c r="AB446" s="377">
        <f t="shared" si="233"/>
        <v>-30</v>
      </c>
      <c r="AC446" s="348"/>
      <c r="AD446" s="210" t="str">
        <f t="shared" si="210"/>
        <v/>
      </c>
      <c r="AE446" s="345">
        <f t="shared" si="225"/>
        <v>-22.5</v>
      </c>
      <c r="AF446" s="318"/>
      <c r="AG446" s="317"/>
      <c r="AH446" s="315"/>
      <c r="AI446" s="150">
        <f t="shared" si="226"/>
        <v>0</v>
      </c>
      <c r="AJ446" s="151">
        <f t="shared" si="211"/>
        <v>7.5</v>
      </c>
      <c r="AK446" s="152">
        <f t="shared" si="227"/>
        <v>7.5</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f t="shared" si="212"/>
        <v>9</v>
      </c>
      <c r="AX446" s="154" t="str">
        <f t="shared" si="213"/>
        <v/>
      </c>
      <c r="AY446" s="178">
        <f t="shared" si="214"/>
        <v>9</v>
      </c>
      <c r="AZ446" s="169" t="str">
        <f t="shared" si="215"/>
        <v/>
      </c>
      <c r="BA446" s="159">
        <f t="shared" si="216"/>
        <v>0.25</v>
      </c>
      <c r="BB446" s="160" t="str">
        <f t="shared" si="217"/>
        <v/>
      </c>
      <c r="BC446" s="171">
        <f t="shared" si="240"/>
        <v>0.25</v>
      </c>
      <c r="BD446" s="160" t="str">
        <f t="shared" si="218"/>
        <v/>
      </c>
      <c r="BE446" s="186">
        <f t="shared" si="219"/>
        <v>0.25</v>
      </c>
      <c r="BF446" s="160" t="str">
        <f t="shared" si="220"/>
        <v/>
      </c>
      <c r="BG446" s="171">
        <f t="shared" si="221"/>
        <v>0.25</v>
      </c>
      <c r="BH446" s="161" t="str">
        <f t="shared" si="222"/>
        <v/>
      </c>
      <c r="BI446" s="609"/>
      <c r="BQ446" s="52" t="s">
        <v>2481</v>
      </c>
    </row>
    <row r="447" spans="1:69" ht="75" x14ac:dyDescent="0.3">
      <c r="A447" s="205"/>
      <c r="B447" s="206"/>
      <c r="C447" s="197">
        <v>436</v>
      </c>
      <c r="D447" s="615" t="s">
        <v>3673</v>
      </c>
      <c r="E447" s="13" t="s">
        <v>3603</v>
      </c>
      <c r="F447" s="14"/>
      <c r="G447" s="123">
        <v>45191</v>
      </c>
      <c r="H447" s="124">
        <v>45203</v>
      </c>
      <c r="I447" s="130" t="s">
        <v>0</v>
      </c>
      <c r="J447" s="21"/>
      <c r="K447" s="134"/>
      <c r="L447" s="24"/>
      <c r="M447" s="372">
        <v>45203</v>
      </c>
      <c r="N447" s="147">
        <f t="shared" si="223"/>
        <v>9</v>
      </c>
      <c r="O447" s="23" t="s">
        <v>0</v>
      </c>
      <c r="P447" s="23"/>
      <c r="Q447" s="23"/>
      <c r="R447" s="23"/>
      <c r="S447" s="23"/>
      <c r="T447" s="24"/>
      <c r="U447" s="25"/>
      <c r="V447" s="28">
        <v>0.25</v>
      </c>
      <c r="W447" s="299">
        <v>0.25</v>
      </c>
      <c r="X447" s="296"/>
      <c r="Y447" s="149">
        <f t="shared" si="209"/>
        <v>0.5</v>
      </c>
      <c r="Z447" s="148">
        <f t="shared" si="224"/>
        <v>7.5</v>
      </c>
      <c r="AA447" s="306"/>
      <c r="AB447" s="377">
        <f t="shared" si="233"/>
        <v>-30</v>
      </c>
      <c r="AC447" s="348"/>
      <c r="AD447" s="210" t="str">
        <f t="shared" si="210"/>
        <v/>
      </c>
      <c r="AE447" s="345">
        <f t="shared" si="225"/>
        <v>-22.5</v>
      </c>
      <c r="AF447" s="318"/>
      <c r="AG447" s="317"/>
      <c r="AH447" s="315"/>
      <c r="AI447" s="150">
        <f t="shared" si="226"/>
        <v>0</v>
      </c>
      <c r="AJ447" s="151">
        <f t="shared" si="211"/>
        <v>7.5</v>
      </c>
      <c r="AK447" s="152">
        <f t="shared" si="227"/>
        <v>7.5</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f t="shared" si="212"/>
        <v>9</v>
      </c>
      <c r="AX447" s="154" t="str">
        <f t="shared" si="213"/>
        <v/>
      </c>
      <c r="AY447" s="178">
        <f t="shared" si="214"/>
        <v>9</v>
      </c>
      <c r="AZ447" s="169" t="str">
        <f t="shared" si="215"/>
        <v/>
      </c>
      <c r="BA447" s="159">
        <f t="shared" si="216"/>
        <v>0.25</v>
      </c>
      <c r="BB447" s="160" t="str">
        <f t="shared" si="217"/>
        <v/>
      </c>
      <c r="BC447" s="171">
        <f t="shared" si="240"/>
        <v>0.25</v>
      </c>
      <c r="BD447" s="160" t="str">
        <f t="shared" si="218"/>
        <v/>
      </c>
      <c r="BE447" s="186">
        <f t="shared" si="219"/>
        <v>0.25</v>
      </c>
      <c r="BF447" s="160" t="str">
        <f t="shared" si="220"/>
        <v/>
      </c>
      <c r="BG447" s="171">
        <f t="shared" si="221"/>
        <v>0.25</v>
      </c>
      <c r="BH447" s="161" t="str">
        <f t="shared" si="222"/>
        <v/>
      </c>
      <c r="BI447" s="609"/>
      <c r="BQ447" s="52" t="s">
        <v>2482</v>
      </c>
    </row>
    <row r="448" spans="1:69" ht="75" x14ac:dyDescent="0.3">
      <c r="A448" s="205"/>
      <c r="B448" s="206"/>
      <c r="C448" s="198">
        <v>437</v>
      </c>
      <c r="D448" s="618" t="s">
        <v>3674</v>
      </c>
      <c r="E448" s="13" t="s">
        <v>3603</v>
      </c>
      <c r="F448" s="14"/>
      <c r="G448" s="123">
        <v>45191</v>
      </c>
      <c r="H448" s="124">
        <v>45203</v>
      </c>
      <c r="I448" s="130" t="s">
        <v>0</v>
      </c>
      <c r="J448" s="69"/>
      <c r="K448" s="136"/>
      <c r="L448" s="26"/>
      <c r="M448" s="372">
        <v>45203</v>
      </c>
      <c r="N448" s="147">
        <f t="shared" si="223"/>
        <v>9</v>
      </c>
      <c r="O448" s="23" t="s">
        <v>0</v>
      </c>
      <c r="P448" s="23"/>
      <c r="Q448" s="23"/>
      <c r="R448" s="23"/>
      <c r="S448" s="23"/>
      <c r="T448" s="24"/>
      <c r="U448" s="25"/>
      <c r="V448" s="28">
        <v>0.25</v>
      </c>
      <c r="W448" s="299">
        <v>0.25</v>
      </c>
      <c r="X448" s="296"/>
      <c r="Y448" s="149">
        <f t="shared" si="209"/>
        <v>0.5</v>
      </c>
      <c r="Z448" s="148">
        <f t="shared" si="224"/>
        <v>7.5</v>
      </c>
      <c r="AA448" s="306"/>
      <c r="AB448" s="377">
        <f t="shared" si="233"/>
        <v>-30</v>
      </c>
      <c r="AC448" s="348"/>
      <c r="AD448" s="210" t="str">
        <f t="shared" si="210"/>
        <v/>
      </c>
      <c r="AE448" s="345">
        <f t="shared" si="225"/>
        <v>-22.5</v>
      </c>
      <c r="AF448" s="318"/>
      <c r="AG448" s="317"/>
      <c r="AH448" s="315"/>
      <c r="AI448" s="150">
        <f t="shared" si="226"/>
        <v>0</v>
      </c>
      <c r="AJ448" s="151">
        <f t="shared" si="211"/>
        <v>7.5</v>
      </c>
      <c r="AK448" s="152">
        <f t="shared" si="227"/>
        <v>7.5</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f t="shared" si="212"/>
        <v>9</v>
      </c>
      <c r="AX448" s="154" t="str">
        <f t="shared" si="213"/>
        <v/>
      </c>
      <c r="AY448" s="178">
        <f t="shared" si="214"/>
        <v>9</v>
      </c>
      <c r="AZ448" s="169" t="str">
        <f t="shared" si="215"/>
        <v/>
      </c>
      <c r="BA448" s="159">
        <f t="shared" si="216"/>
        <v>0.25</v>
      </c>
      <c r="BB448" s="160" t="str">
        <f t="shared" si="217"/>
        <v/>
      </c>
      <c r="BC448" s="171">
        <f t="shared" si="240"/>
        <v>0.25</v>
      </c>
      <c r="BD448" s="160" t="str">
        <f t="shared" si="218"/>
        <v/>
      </c>
      <c r="BE448" s="186">
        <f t="shared" si="219"/>
        <v>0.25</v>
      </c>
      <c r="BF448" s="160" t="str">
        <f t="shared" si="220"/>
        <v/>
      </c>
      <c r="BG448" s="171">
        <f t="shared" si="221"/>
        <v>0.25</v>
      </c>
      <c r="BH448" s="161" t="str">
        <f t="shared" si="222"/>
        <v/>
      </c>
      <c r="BI448" s="609"/>
      <c r="BQ448" s="52" t="s">
        <v>2483</v>
      </c>
    </row>
    <row r="449" spans="1:140" ht="75" x14ac:dyDescent="0.3">
      <c r="A449" s="205"/>
      <c r="B449" s="206"/>
      <c r="C449" s="198">
        <v>438</v>
      </c>
      <c r="D449" s="618" t="s">
        <v>3675</v>
      </c>
      <c r="E449" s="13" t="s">
        <v>3603</v>
      </c>
      <c r="F449" s="14"/>
      <c r="G449" s="123">
        <v>45191</v>
      </c>
      <c r="H449" s="124">
        <v>45203</v>
      </c>
      <c r="I449" s="130" t="s">
        <v>0</v>
      </c>
      <c r="J449" s="21"/>
      <c r="K449" s="134"/>
      <c r="L449" s="24"/>
      <c r="M449" s="372">
        <v>45203</v>
      </c>
      <c r="N449" s="147">
        <f t="shared" si="223"/>
        <v>9</v>
      </c>
      <c r="O449" s="23" t="s">
        <v>0</v>
      </c>
      <c r="P449" s="23"/>
      <c r="Q449" s="23"/>
      <c r="R449" s="23"/>
      <c r="S449" s="23"/>
      <c r="T449" s="24"/>
      <c r="U449" s="25"/>
      <c r="V449" s="28">
        <v>0.25</v>
      </c>
      <c r="W449" s="299">
        <v>0.25</v>
      </c>
      <c r="X449" s="296"/>
      <c r="Y449" s="149">
        <f t="shared" si="209"/>
        <v>0.5</v>
      </c>
      <c r="Z449" s="148">
        <f t="shared" si="224"/>
        <v>7.5</v>
      </c>
      <c r="AA449" s="306"/>
      <c r="AB449" s="377">
        <f t="shared" si="233"/>
        <v>-30</v>
      </c>
      <c r="AC449" s="348"/>
      <c r="AD449" s="210" t="str">
        <f t="shared" si="210"/>
        <v/>
      </c>
      <c r="AE449" s="345">
        <f t="shared" si="225"/>
        <v>-22.5</v>
      </c>
      <c r="AF449" s="318"/>
      <c r="AG449" s="317"/>
      <c r="AH449" s="315"/>
      <c r="AI449" s="150">
        <f t="shared" si="226"/>
        <v>0</v>
      </c>
      <c r="AJ449" s="151">
        <f t="shared" si="211"/>
        <v>7.5</v>
      </c>
      <c r="AK449" s="152">
        <f t="shared" si="227"/>
        <v>7.5</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f t="shared" si="212"/>
        <v>9</v>
      </c>
      <c r="AX449" s="154" t="str">
        <f t="shared" si="213"/>
        <v/>
      </c>
      <c r="AY449" s="178">
        <f t="shared" si="214"/>
        <v>9</v>
      </c>
      <c r="AZ449" s="169" t="str">
        <f t="shared" si="215"/>
        <v/>
      </c>
      <c r="BA449" s="159">
        <f t="shared" si="216"/>
        <v>0.25</v>
      </c>
      <c r="BB449" s="160" t="str">
        <f t="shared" si="217"/>
        <v/>
      </c>
      <c r="BC449" s="171">
        <f t="shared" si="240"/>
        <v>0.25</v>
      </c>
      <c r="BD449" s="160" t="str">
        <f t="shared" si="218"/>
        <v/>
      </c>
      <c r="BE449" s="186">
        <f t="shared" si="219"/>
        <v>0.25</v>
      </c>
      <c r="BF449" s="160" t="str">
        <f t="shared" si="220"/>
        <v/>
      </c>
      <c r="BG449" s="171">
        <f t="shared" si="221"/>
        <v>0.25</v>
      </c>
      <c r="BH449" s="161" t="str">
        <f t="shared" si="222"/>
        <v/>
      </c>
      <c r="BI449" s="609"/>
      <c r="BQ449" s="52" t="s">
        <v>2484</v>
      </c>
    </row>
    <row r="450" spans="1:140" ht="75" x14ac:dyDescent="0.3">
      <c r="A450" s="205"/>
      <c r="B450" s="206"/>
      <c r="C450" s="197">
        <v>439</v>
      </c>
      <c r="D450" s="618" t="s">
        <v>3676</v>
      </c>
      <c r="E450" s="13" t="s">
        <v>3603</v>
      </c>
      <c r="F450" s="14"/>
      <c r="G450" s="123">
        <v>45191</v>
      </c>
      <c r="H450" s="124">
        <v>45203</v>
      </c>
      <c r="I450" s="130" t="s">
        <v>0</v>
      </c>
      <c r="J450" s="21"/>
      <c r="K450" s="134"/>
      <c r="L450" s="24"/>
      <c r="M450" s="372">
        <v>45203</v>
      </c>
      <c r="N450" s="147">
        <f t="shared" si="223"/>
        <v>9</v>
      </c>
      <c r="O450" s="23" t="s">
        <v>0</v>
      </c>
      <c r="P450" s="23"/>
      <c r="Q450" s="23"/>
      <c r="R450" s="23"/>
      <c r="S450" s="23"/>
      <c r="T450" s="24"/>
      <c r="U450" s="25"/>
      <c r="V450" s="28">
        <v>0.25</v>
      </c>
      <c r="W450" s="299">
        <v>0.25</v>
      </c>
      <c r="X450" s="296"/>
      <c r="Y450" s="149">
        <f t="shared" si="209"/>
        <v>0.5</v>
      </c>
      <c r="Z450" s="148">
        <f t="shared" si="224"/>
        <v>7.5</v>
      </c>
      <c r="AA450" s="306"/>
      <c r="AB450" s="377">
        <f t="shared" si="233"/>
        <v>-30</v>
      </c>
      <c r="AC450" s="348"/>
      <c r="AD450" s="210" t="str">
        <f t="shared" si="210"/>
        <v/>
      </c>
      <c r="AE450" s="345">
        <f t="shared" si="225"/>
        <v>-22.5</v>
      </c>
      <c r="AF450" s="318"/>
      <c r="AG450" s="317"/>
      <c r="AH450" s="315"/>
      <c r="AI450" s="150">
        <f t="shared" si="226"/>
        <v>0</v>
      </c>
      <c r="AJ450" s="151">
        <f t="shared" si="211"/>
        <v>7.5</v>
      </c>
      <c r="AK450" s="152">
        <f t="shared" si="227"/>
        <v>7.5</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f t="shared" si="212"/>
        <v>9</v>
      </c>
      <c r="AX450" s="154" t="str">
        <f t="shared" si="213"/>
        <v/>
      </c>
      <c r="AY450" s="178">
        <f t="shared" si="214"/>
        <v>9</v>
      </c>
      <c r="AZ450" s="169" t="str">
        <f t="shared" si="215"/>
        <v/>
      </c>
      <c r="BA450" s="159">
        <f t="shared" si="216"/>
        <v>0.25</v>
      </c>
      <c r="BB450" s="160" t="str">
        <f t="shared" si="217"/>
        <v/>
      </c>
      <c r="BC450" s="171">
        <f t="shared" si="240"/>
        <v>0.25</v>
      </c>
      <c r="BD450" s="160" t="str">
        <f t="shared" si="218"/>
        <v/>
      </c>
      <c r="BE450" s="186">
        <f t="shared" si="219"/>
        <v>0.25</v>
      </c>
      <c r="BF450" s="160" t="str">
        <f t="shared" si="220"/>
        <v/>
      </c>
      <c r="BG450" s="171">
        <f t="shared" si="221"/>
        <v>0.25</v>
      </c>
      <c r="BH450" s="161" t="str">
        <f t="shared" si="222"/>
        <v/>
      </c>
      <c r="BI450" s="609"/>
      <c r="BQ450" s="52" t="s">
        <v>2485</v>
      </c>
    </row>
    <row r="451" spans="1:140" ht="80.25" customHeight="1" x14ac:dyDescent="0.3">
      <c r="A451" s="205"/>
      <c r="B451" s="206"/>
      <c r="C451" s="198">
        <v>440</v>
      </c>
      <c r="D451" s="615" t="s">
        <v>3677</v>
      </c>
      <c r="E451" s="13" t="s">
        <v>3603</v>
      </c>
      <c r="F451" s="14"/>
      <c r="G451" s="123">
        <v>45191</v>
      </c>
      <c r="H451" s="124">
        <v>45203</v>
      </c>
      <c r="I451" s="130" t="s">
        <v>0</v>
      </c>
      <c r="J451" s="21"/>
      <c r="K451" s="134"/>
      <c r="L451" s="24"/>
      <c r="M451" s="372">
        <v>45203</v>
      </c>
      <c r="N451" s="147">
        <f t="shared" si="223"/>
        <v>9</v>
      </c>
      <c r="O451" s="23" t="s">
        <v>0</v>
      </c>
      <c r="P451" s="23"/>
      <c r="Q451" s="23"/>
      <c r="R451" s="23"/>
      <c r="S451" s="23"/>
      <c r="T451" s="24"/>
      <c r="U451" s="25"/>
      <c r="V451" s="28">
        <v>0.25</v>
      </c>
      <c r="W451" s="299">
        <v>0.25</v>
      </c>
      <c r="X451" s="296"/>
      <c r="Y451" s="149">
        <f t="shared" si="209"/>
        <v>0.5</v>
      </c>
      <c r="Z451" s="148">
        <f t="shared" si="224"/>
        <v>7.5</v>
      </c>
      <c r="AA451" s="306"/>
      <c r="AB451" s="377">
        <f t="shared" si="233"/>
        <v>-30</v>
      </c>
      <c r="AC451" s="348"/>
      <c r="AD451" s="210" t="str">
        <f t="shared" si="210"/>
        <v/>
      </c>
      <c r="AE451" s="345">
        <f t="shared" si="225"/>
        <v>-22.5</v>
      </c>
      <c r="AF451" s="318"/>
      <c r="AG451" s="317"/>
      <c r="AH451" s="315"/>
      <c r="AI451" s="150">
        <f t="shared" si="226"/>
        <v>0</v>
      </c>
      <c r="AJ451" s="151">
        <f t="shared" si="211"/>
        <v>7.5</v>
      </c>
      <c r="AK451" s="152">
        <f t="shared" si="227"/>
        <v>7.5</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f t="shared" si="212"/>
        <v>9</v>
      </c>
      <c r="AX451" s="154" t="str">
        <f t="shared" si="213"/>
        <v/>
      </c>
      <c r="AY451" s="178">
        <f t="shared" si="214"/>
        <v>9</v>
      </c>
      <c r="AZ451" s="169" t="str">
        <f t="shared" si="215"/>
        <v/>
      </c>
      <c r="BA451" s="159">
        <f t="shared" si="216"/>
        <v>0.25</v>
      </c>
      <c r="BB451" s="160" t="str">
        <f t="shared" si="217"/>
        <v/>
      </c>
      <c r="BC451" s="171">
        <f t="shared" si="240"/>
        <v>0.25</v>
      </c>
      <c r="BD451" s="160" t="str">
        <f t="shared" si="218"/>
        <v/>
      </c>
      <c r="BE451" s="186">
        <f t="shared" si="219"/>
        <v>0.25</v>
      </c>
      <c r="BF451" s="160" t="str">
        <f t="shared" si="220"/>
        <v/>
      </c>
      <c r="BG451" s="171">
        <f t="shared" si="221"/>
        <v>0.25</v>
      </c>
      <c r="BH451" s="161" t="str">
        <f t="shared" si="222"/>
        <v/>
      </c>
      <c r="BI451" s="609"/>
      <c r="BQ451" s="52" t="s">
        <v>2486</v>
      </c>
    </row>
    <row r="452" spans="1:140" ht="75" x14ac:dyDescent="0.3">
      <c r="A452" s="205"/>
      <c r="B452" s="206"/>
      <c r="C452" s="197">
        <v>441</v>
      </c>
      <c r="D452" s="618" t="s">
        <v>3678</v>
      </c>
      <c r="E452" s="13" t="s">
        <v>3603</v>
      </c>
      <c r="F452" s="14"/>
      <c r="G452" s="123">
        <v>45191</v>
      </c>
      <c r="H452" s="124">
        <v>45203</v>
      </c>
      <c r="I452" s="130" t="s">
        <v>0</v>
      </c>
      <c r="J452" s="21"/>
      <c r="K452" s="134"/>
      <c r="L452" s="24"/>
      <c r="M452" s="372">
        <v>45203</v>
      </c>
      <c r="N452" s="147">
        <f t="shared" si="223"/>
        <v>9</v>
      </c>
      <c r="O452" s="23" t="s">
        <v>0</v>
      </c>
      <c r="P452" s="23"/>
      <c r="Q452" s="23"/>
      <c r="R452" s="23"/>
      <c r="S452" s="23"/>
      <c r="T452" s="24"/>
      <c r="U452" s="25"/>
      <c r="V452" s="28">
        <v>0.25</v>
      </c>
      <c r="W452" s="299">
        <v>0.25</v>
      </c>
      <c r="X452" s="296"/>
      <c r="Y452" s="149">
        <f t="shared" si="209"/>
        <v>0.5</v>
      </c>
      <c r="Z452" s="148">
        <f t="shared" si="224"/>
        <v>7.5</v>
      </c>
      <c r="AA452" s="306"/>
      <c r="AB452" s="377">
        <f t="shared" si="233"/>
        <v>-30</v>
      </c>
      <c r="AC452" s="348"/>
      <c r="AD452" s="210" t="str">
        <f t="shared" si="210"/>
        <v/>
      </c>
      <c r="AE452" s="345">
        <f t="shared" si="225"/>
        <v>-22.5</v>
      </c>
      <c r="AF452" s="318"/>
      <c r="AG452" s="317"/>
      <c r="AH452" s="315"/>
      <c r="AI452" s="150">
        <f t="shared" si="226"/>
        <v>0</v>
      </c>
      <c r="AJ452" s="151">
        <f t="shared" si="211"/>
        <v>7.5</v>
      </c>
      <c r="AK452" s="152">
        <f t="shared" si="227"/>
        <v>7.5</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f t="shared" si="212"/>
        <v>9</v>
      </c>
      <c r="AX452" s="154" t="str">
        <f t="shared" si="213"/>
        <v/>
      </c>
      <c r="AY452" s="178">
        <f t="shared" si="214"/>
        <v>9</v>
      </c>
      <c r="AZ452" s="169" t="str">
        <f t="shared" si="215"/>
        <v/>
      </c>
      <c r="BA452" s="159">
        <f t="shared" si="216"/>
        <v>0.25</v>
      </c>
      <c r="BB452" s="160" t="str">
        <f t="shared" si="217"/>
        <v/>
      </c>
      <c r="BC452" s="171">
        <f t="shared" si="240"/>
        <v>0.25</v>
      </c>
      <c r="BD452" s="160" t="str">
        <f t="shared" si="218"/>
        <v/>
      </c>
      <c r="BE452" s="186">
        <f t="shared" si="219"/>
        <v>0.25</v>
      </c>
      <c r="BF452" s="160" t="str">
        <f t="shared" si="220"/>
        <v/>
      </c>
      <c r="BG452" s="171">
        <f t="shared" si="221"/>
        <v>0.25</v>
      </c>
      <c r="BH452" s="161" t="str">
        <f t="shared" si="222"/>
        <v/>
      </c>
      <c r="BI452" s="609"/>
      <c r="BQ452" s="52" t="s">
        <v>2487</v>
      </c>
    </row>
    <row r="453" spans="1:140" ht="75" x14ac:dyDescent="0.3">
      <c r="A453" s="205"/>
      <c r="B453" s="206"/>
      <c r="C453" s="198">
        <v>442</v>
      </c>
      <c r="D453" s="618" t="s">
        <v>3679</v>
      </c>
      <c r="E453" s="13" t="s">
        <v>3603</v>
      </c>
      <c r="F453" s="14"/>
      <c r="G453" s="123">
        <v>45191</v>
      </c>
      <c r="H453" s="124">
        <v>45203</v>
      </c>
      <c r="I453" s="130" t="s">
        <v>0</v>
      </c>
      <c r="J453" s="21"/>
      <c r="K453" s="134"/>
      <c r="L453" s="24"/>
      <c r="M453" s="372">
        <v>45203</v>
      </c>
      <c r="N453" s="147">
        <f t="shared" si="223"/>
        <v>9</v>
      </c>
      <c r="O453" s="23" t="s">
        <v>0</v>
      </c>
      <c r="P453" s="23"/>
      <c r="Q453" s="23"/>
      <c r="R453" s="23"/>
      <c r="S453" s="23"/>
      <c r="T453" s="24"/>
      <c r="U453" s="25"/>
      <c r="V453" s="28">
        <v>0.25</v>
      </c>
      <c r="W453" s="299">
        <v>0.25</v>
      </c>
      <c r="X453" s="296"/>
      <c r="Y453" s="149">
        <f t="shared" si="209"/>
        <v>0.5</v>
      </c>
      <c r="Z453" s="148">
        <f t="shared" si="224"/>
        <v>7.5</v>
      </c>
      <c r="AA453" s="306"/>
      <c r="AB453" s="377">
        <f t="shared" si="233"/>
        <v>-30</v>
      </c>
      <c r="AC453" s="348"/>
      <c r="AD453" s="210" t="str">
        <f t="shared" si="210"/>
        <v/>
      </c>
      <c r="AE453" s="345">
        <f t="shared" si="225"/>
        <v>-22.5</v>
      </c>
      <c r="AF453" s="318"/>
      <c r="AG453" s="317"/>
      <c r="AH453" s="315"/>
      <c r="AI453" s="150">
        <f t="shared" si="226"/>
        <v>0</v>
      </c>
      <c r="AJ453" s="151">
        <f t="shared" si="211"/>
        <v>7.5</v>
      </c>
      <c r="AK453" s="152">
        <f t="shared" si="227"/>
        <v>7.5</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f t="shared" si="212"/>
        <v>9</v>
      </c>
      <c r="AX453" s="154" t="str">
        <f t="shared" si="213"/>
        <v/>
      </c>
      <c r="AY453" s="178">
        <f t="shared" si="214"/>
        <v>9</v>
      </c>
      <c r="AZ453" s="169" t="str">
        <f t="shared" si="215"/>
        <v/>
      </c>
      <c r="BA453" s="159">
        <f t="shared" si="216"/>
        <v>0.25</v>
      </c>
      <c r="BB453" s="160" t="str">
        <f t="shared" si="217"/>
        <v/>
      </c>
      <c r="BC453" s="171">
        <f t="shared" si="240"/>
        <v>0.25</v>
      </c>
      <c r="BD453" s="160" t="str">
        <f t="shared" si="218"/>
        <v/>
      </c>
      <c r="BE453" s="186">
        <f t="shared" si="219"/>
        <v>0.25</v>
      </c>
      <c r="BF453" s="160" t="str">
        <f t="shared" si="220"/>
        <v/>
      </c>
      <c r="BG453" s="171">
        <f t="shared" si="221"/>
        <v>0.25</v>
      </c>
      <c r="BH453" s="161" t="str">
        <f t="shared" si="222"/>
        <v/>
      </c>
      <c r="BI453" s="609"/>
      <c r="BQ453" s="52" t="s">
        <v>2488</v>
      </c>
    </row>
    <row r="454" spans="1:140" ht="75" x14ac:dyDescent="0.3">
      <c r="A454" s="205"/>
      <c r="B454" s="206"/>
      <c r="C454" s="198">
        <v>443</v>
      </c>
      <c r="D454" s="618" t="s">
        <v>3680</v>
      </c>
      <c r="E454" s="13" t="s">
        <v>3603</v>
      </c>
      <c r="F454" s="14"/>
      <c r="G454" s="123">
        <v>45191</v>
      </c>
      <c r="H454" s="124">
        <v>45203</v>
      </c>
      <c r="I454" s="130" t="s">
        <v>0</v>
      </c>
      <c r="J454" s="21"/>
      <c r="K454" s="134"/>
      <c r="L454" s="24"/>
      <c r="M454" s="372">
        <v>45203</v>
      </c>
      <c r="N454" s="147">
        <f t="shared" si="223"/>
        <v>9</v>
      </c>
      <c r="O454" s="23" t="s">
        <v>0</v>
      </c>
      <c r="P454" s="23"/>
      <c r="Q454" s="23"/>
      <c r="R454" s="23"/>
      <c r="S454" s="23"/>
      <c r="T454" s="24"/>
      <c r="U454" s="25"/>
      <c r="V454" s="28">
        <v>0.25</v>
      </c>
      <c r="W454" s="299">
        <v>0.25</v>
      </c>
      <c r="X454" s="296"/>
      <c r="Y454" s="149">
        <f t="shared" si="209"/>
        <v>0.5</v>
      </c>
      <c r="Z454" s="148">
        <f t="shared" si="224"/>
        <v>7.5</v>
      </c>
      <c r="AA454" s="306"/>
      <c r="AB454" s="377">
        <f t="shared" si="233"/>
        <v>-30</v>
      </c>
      <c r="AC454" s="348"/>
      <c r="AD454" s="210" t="str">
        <f t="shared" si="210"/>
        <v/>
      </c>
      <c r="AE454" s="345">
        <f t="shared" si="225"/>
        <v>-22.5</v>
      </c>
      <c r="AF454" s="318"/>
      <c r="AG454" s="317"/>
      <c r="AH454" s="315"/>
      <c r="AI454" s="150">
        <f t="shared" si="226"/>
        <v>0</v>
      </c>
      <c r="AJ454" s="151">
        <f t="shared" si="211"/>
        <v>7.5</v>
      </c>
      <c r="AK454" s="152">
        <f t="shared" si="227"/>
        <v>7.5</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f t="shared" si="212"/>
        <v>9</v>
      </c>
      <c r="AX454" s="154" t="str">
        <f t="shared" si="213"/>
        <v/>
      </c>
      <c r="AY454" s="178">
        <f t="shared" si="214"/>
        <v>9</v>
      </c>
      <c r="AZ454" s="169" t="str">
        <f t="shared" si="215"/>
        <v/>
      </c>
      <c r="BA454" s="159">
        <f t="shared" si="216"/>
        <v>0.25</v>
      </c>
      <c r="BB454" s="160" t="str">
        <f t="shared" si="217"/>
        <v/>
      </c>
      <c r="BC454" s="171">
        <f t="shared" si="240"/>
        <v>0.25</v>
      </c>
      <c r="BD454" s="160" t="str">
        <f t="shared" si="218"/>
        <v/>
      </c>
      <c r="BE454" s="186">
        <f t="shared" si="219"/>
        <v>0.25</v>
      </c>
      <c r="BF454" s="160" t="str">
        <f t="shared" si="220"/>
        <v/>
      </c>
      <c r="BG454" s="171">
        <f t="shared" si="221"/>
        <v>0.25</v>
      </c>
      <c r="BH454" s="161" t="str">
        <f t="shared" si="222"/>
        <v/>
      </c>
      <c r="BI454" s="609"/>
      <c r="BQ454" s="52" t="s">
        <v>2489</v>
      </c>
    </row>
    <row r="455" spans="1:140" ht="75" x14ac:dyDescent="0.3">
      <c r="A455" s="205"/>
      <c r="B455" s="206"/>
      <c r="C455" s="197">
        <v>444</v>
      </c>
      <c r="D455" s="615" t="s">
        <v>3681</v>
      </c>
      <c r="E455" s="13" t="s">
        <v>3603</v>
      </c>
      <c r="F455" s="14"/>
      <c r="G455" s="123">
        <v>45191</v>
      </c>
      <c r="H455" s="124">
        <v>45203</v>
      </c>
      <c r="I455" s="130" t="s">
        <v>0</v>
      </c>
      <c r="J455" s="21"/>
      <c r="K455" s="134"/>
      <c r="L455" s="24"/>
      <c r="M455" s="372">
        <v>45203</v>
      </c>
      <c r="N455" s="147">
        <f t="shared" si="223"/>
        <v>9</v>
      </c>
      <c r="O455" s="23" t="s">
        <v>0</v>
      </c>
      <c r="P455" s="23"/>
      <c r="Q455" s="23"/>
      <c r="R455" s="23"/>
      <c r="S455" s="23"/>
      <c r="T455" s="24"/>
      <c r="U455" s="25"/>
      <c r="V455" s="28">
        <v>0.25</v>
      </c>
      <c r="W455" s="299">
        <v>0.25</v>
      </c>
      <c r="X455" s="296"/>
      <c r="Y455" s="149">
        <f t="shared" si="209"/>
        <v>0.5</v>
      </c>
      <c r="Z455" s="148">
        <f t="shared" si="224"/>
        <v>7.5</v>
      </c>
      <c r="AA455" s="306"/>
      <c r="AB455" s="377">
        <f t="shared" si="233"/>
        <v>-30</v>
      </c>
      <c r="AC455" s="348"/>
      <c r="AD455" s="210" t="str">
        <f t="shared" si="210"/>
        <v/>
      </c>
      <c r="AE455" s="345">
        <f t="shared" si="225"/>
        <v>-22.5</v>
      </c>
      <c r="AF455" s="318"/>
      <c r="AG455" s="317"/>
      <c r="AH455" s="315"/>
      <c r="AI455" s="150">
        <f t="shared" si="226"/>
        <v>0</v>
      </c>
      <c r="AJ455" s="151">
        <f t="shared" si="211"/>
        <v>7.5</v>
      </c>
      <c r="AK455" s="152">
        <f t="shared" si="227"/>
        <v>7.5</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f t="shared" si="212"/>
        <v>9</v>
      </c>
      <c r="AX455" s="154" t="str">
        <f t="shared" si="213"/>
        <v/>
      </c>
      <c r="AY455" s="178">
        <f t="shared" si="214"/>
        <v>9</v>
      </c>
      <c r="AZ455" s="169" t="str">
        <f t="shared" si="215"/>
        <v/>
      </c>
      <c r="BA455" s="159">
        <f t="shared" si="216"/>
        <v>0.25</v>
      </c>
      <c r="BB455" s="160" t="str">
        <f t="shared" si="217"/>
        <v/>
      </c>
      <c r="BC455" s="171">
        <f t="shared" si="240"/>
        <v>0.25</v>
      </c>
      <c r="BD455" s="160" t="str">
        <f t="shared" si="218"/>
        <v/>
      </c>
      <c r="BE455" s="186">
        <f t="shared" si="219"/>
        <v>0.25</v>
      </c>
      <c r="BF455" s="160" t="str">
        <f t="shared" si="220"/>
        <v/>
      </c>
      <c r="BG455" s="171">
        <f t="shared" si="221"/>
        <v>0.25</v>
      </c>
      <c r="BH455" s="161" t="str">
        <f t="shared" si="222"/>
        <v/>
      </c>
      <c r="BI455" s="609"/>
      <c r="BQ455" s="52" t="s">
        <v>2490</v>
      </c>
    </row>
    <row r="456" spans="1:140" ht="75" x14ac:dyDescent="0.3">
      <c r="A456" s="205"/>
      <c r="B456" s="206"/>
      <c r="C456" s="198">
        <v>445</v>
      </c>
      <c r="D456" s="618" t="s">
        <v>3682</v>
      </c>
      <c r="E456" s="13" t="s">
        <v>3603</v>
      </c>
      <c r="F456" s="14"/>
      <c r="G456" s="123">
        <v>45191</v>
      </c>
      <c r="H456" s="124">
        <v>45203</v>
      </c>
      <c r="I456" s="130" t="s">
        <v>0</v>
      </c>
      <c r="J456" s="21"/>
      <c r="K456" s="134"/>
      <c r="L456" s="24"/>
      <c r="M456" s="372">
        <v>45203</v>
      </c>
      <c r="N456" s="147">
        <f t="shared" si="223"/>
        <v>9</v>
      </c>
      <c r="O456" s="23" t="s">
        <v>0</v>
      </c>
      <c r="P456" s="23"/>
      <c r="Q456" s="23"/>
      <c r="R456" s="23"/>
      <c r="S456" s="23"/>
      <c r="T456" s="24"/>
      <c r="U456" s="25"/>
      <c r="V456" s="28">
        <v>0.25</v>
      </c>
      <c r="W456" s="299">
        <v>0.25</v>
      </c>
      <c r="X456" s="296"/>
      <c r="Y456" s="149">
        <f t="shared" si="209"/>
        <v>0.5</v>
      </c>
      <c r="Z456" s="148">
        <f t="shared" si="224"/>
        <v>7.5</v>
      </c>
      <c r="AA456" s="306"/>
      <c r="AB456" s="377">
        <f t="shared" si="233"/>
        <v>-30</v>
      </c>
      <c r="AC456" s="348"/>
      <c r="AD456" s="210" t="str">
        <f t="shared" si="210"/>
        <v/>
      </c>
      <c r="AE456" s="345">
        <f t="shared" si="225"/>
        <v>-22.5</v>
      </c>
      <c r="AF456" s="318"/>
      <c r="AG456" s="317"/>
      <c r="AH456" s="315"/>
      <c r="AI456" s="150">
        <f t="shared" si="226"/>
        <v>0</v>
      </c>
      <c r="AJ456" s="151">
        <f t="shared" si="211"/>
        <v>7.5</v>
      </c>
      <c r="AK456" s="152">
        <f t="shared" si="227"/>
        <v>7.5</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f t="shared" si="212"/>
        <v>9</v>
      </c>
      <c r="AX456" s="154" t="str">
        <f t="shared" si="213"/>
        <v/>
      </c>
      <c r="AY456" s="178">
        <f t="shared" si="214"/>
        <v>9</v>
      </c>
      <c r="AZ456" s="169" t="str">
        <f t="shared" si="215"/>
        <v/>
      </c>
      <c r="BA456" s="159">
        <f t="shared" si="216"/>
        <v>0.25</v>
      </c>
      <c r="BB456" s="160" t="str">
        <f t="shared" si="217"/>
        <v/>
      </c>
      <c r="BC456" s="171">
        <f t="shared" si="240"/>
        <v>0.25</v>
      </c>
      <c r="BD456" s="160" t="str">
        <f t="shared" si="218"/>
        <v/>
      </c>
      <c r="BE456" s="186">
        <f t="shared" si="219"/>
        <v>0.25</v>
      </c>
      <c r="BF456" s="160" t="str">
        <f t="shared" si="220"/>
        <v/>
      </c>
      <c r="BG456" s="171">
        <f t="shared" si="221"/>
        <v>0.25</v>
      </c>
      <c r="BH456" s="161" t="str">
        <f t="shared" si="222"/>
        <v/>
      </c>
      <c r="BI456" s="609"/>
      <c r="BQ456" s="52" t="s">
        <v>2491</v>
      </c>
    </row>
    <row r="457" spans="1:140" ht="75" x14ac:dyDescent="0.3">
      <c r="A457" s="205"/>
      <c r="B457" s="206"/>
      <c r="C457" s="197">
        <v>446</v>
      </c>
      <c r="D457" s="618" t="s">
        <v>3683</v>
      </c>
      <c r="E457" s="13" t="s">
        <v>3603</v>
      </c>
      <c r="F457" s="14"/>
      <c r="G457" s="123">
        <v>45191</v>
      </c>
      <c r="H457" s="124">
        <v>45203</v>
      </c>
      <c r="I457" s="130" t="s">
        <v>0</v>
      </c>
      <c r="J457" s="21"/>
      <c r="K457" s="134"/>
      <c r="L457" s="24"/>
      <c r="M457" s="372">
        <v>45203</v>
      </c>
      <c r="N457" s="147">
        <f t="shared" si="223"/>
        <v>9</v>
      </c>
      <c r="O457" s="23" t="s">
        <v>0</v>
      </c>
      <c r="P457" s="23"/>
      <c r="Q457" s="23"/>
      <c r="R457" s="23"/>
      <c r="S457" s="23"/>
      <c r="T457" s="24"/>
      <c r="U457" s="25"/>
      <c r="V457" s="28">
        <v>0.25</v>
      </c>
      <c r="W457" s="299">
        <v>0.25</v>
      </c>
      <c r="X457" s="296"/>
      <c r="Y457" s="149">
        <f t="shared" si="209"/>
        <v>0.5</v>
      </c>
      <c r="Z457" s="148">
        <f t="shared" si="224"/>
        <v>7.5</v>
      </c>
      <c r="AA457" s="306"/>
      <c r="AB457" s="377">
        <f t="shared" si="233"/>
        <v>-30</v>
      </c>
      <c r="AC457" s="348"/>
      <c r="AD457" s="210" t="str">
        <f t="shared" si="210"/>
        <v/>
      </c>
      <c r="AE457" s="345">
        <f t="shared" si="225"/>
        <v>-22.5</v>
      </c>
      <c r="AF457" s="318"/>
      <c r="AG457" s="317"/>
      <c r="AH457" s="315"/>
      <c r="AI457" s="150">
        <f t="shared" si="226"/>
        <v>0</v>
      </c>
      <c r="AJ457" s="151">
        <f t="shared" si="211"/>
        <v>7.5</v>
      </c>
      <c r="AK457" s="152">
        <f t="shared" si="227"/>
        <v>7.5</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f t="shared" si="212"/>
        <v>9</v>
      </c>
      <c r="AX457" s="154" t="str">
        <f t="shared" si="213"/>
        <v/>
      </c>
      <c r="AY457" s="178">
        <f t="shared" si="214"/>
        <v>9</v>
      </c>
      <c r="AZ457" s="169" t="str">
        <f t="shared" si="215"/>
        <v/>
      </c>
      <c r="BA457" s="159">
        <f t="shared" si="216"/>
        <v>0.25</v>
      </c>
      <c r="BB457" s="160" t="str">
        <f t="shared" si="217"/>
        <v/>
      </c>
      <c r="BC457" s="171">
        <f t="shared" si="240"/>
        <v>0.25</v>
      </c>
      <c r="BD457" s="160" t="str">
        <f t="shared" si="218"/>
        <v/>
      </c>
      <c r="BE457" s="186">
        <f t="shared" si="219"/>
        <v>0.25</v>
      </c>
      <c r="BF457" s="160" t="str">
        <f t="shared" si="220"/>
        <v/>
      </c>
      <c r="BG457" s="171">
        <f t="shared" si="221"/>
        <v>0.25</v>
      </c>
      <c r="BH457" s="161" t="str">
        <f t="shared" si="222"/>
        <v/>
      </c>
      <c r="BI457" s="609"/>
      <c r="BQ457" s="52" t="s">
        <v>2492</v>
      </c>
    </row>
    <row r="458" spans="1:140" ht="75" x14ac:dyDescent="0.3">
      <c r="A458" s="205"/>
      <c r="B458" s="206"/>
      <c r="C458" s="198">
        <v>447</v>
      </c>
      <c r="D458" s="618" t="s">
        <v>3684</v>
      </c>
      <c r="E458" s="13" t="s">
        <v>3603</v>
      </c>
      <c r="F458" s="14"/>
      <c r="G458" s="123">
        <v>45191</v>
      </c>
      <c r="H458" s="124">
        <v>45203</v>
      </c>
      <c r="I458" s="130" t="s">
        <v>0</v>
      </c>
      <c r="J458" s="21"/>
      <c r="K458" s="134"/>
      <c r="L458" s="24"/>
      <c r="M458" s="372">
        <v>45203</v>
      </c>
      <c r="N458" s="147">
        <f t="shared" si="223"/>
        <v>9</v>
      </c>
      <c r="O458" s="23" t="s">
        <v>0</v>
      </c>
      <c r="P458" s="23"/>
      <c r="Q458" s="23"/>
      <c r="R458" s="23"/>
      <c r="S458" s="23"/>
      <c r="T458" s="24"/>
      <c r="U458" s="25"/>
      <c r="V458" s="28">
        <v>0.25</v>
      </c>
      <c r="W458" s="299">
        <v>0.25</v>
      </c>
      <c r="X458" s="296"/>
      <c r="Y458" s="149">
        <f t="shared" si="209"/>
        <v>0.5</v>
      </c>
      <c r="Z458" s="148">
        <f t="shared" si="224"/>
        <v>7.5</v>
      </c>
      <c r="AA458" s="306"/>
      <c r="AB458" s="377">
        <f t="shared" si="233"/>
        <v>-30</v>
      </c>
      <c r="AC458" s="348"/>
      <c r="AD458" s="210" t="str">
        <f t="shared" si="210"/>
        <v/>
      </c>
      <c r="AE458" s="345">
        <f t="shared" si="225"/>
        <v>-22.5</v>
      </c>
      <c r="AF458" s="318"/>
      <c r="AG458" s="317"/>
      <c r="AH458" s="315"/>
      <c r="AI458" s="150">
        <f t="shared" si="226"/>
        <v>0</v>
      </c>
      <c r="AJ458" s="151">
        <f t="shared" si="211"/>
        <v>7.5</v>
      </c>
      <c r="AK458" s="152">
        <f t="shared" si="227"/>
        <v>7.5</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f t="shared" si="212"/>
        <v>9</v>
      </c>
      <c r="AX458" s="154" t="str">
        <f t="shared" si="213"/>
        <v/>
      </c>
      <c r="AY458" s="178">
        <f t="shared" si="214"/>
        <v>9</v>
      </c>
      <c r="AZ458" s="169" t="str">
        <f t="shared" si="215"/>
        <v/>
      </c>
      <c r="BA458" s="159">
        <f t="shared" si="216"/>
        <v>0.25</v>
      </c>
      <c r="BB458" s="160" t="str">
        <f t="shared" si="217"/>
        <v/>
      </c>
      <c r="BC458" s="171">
        <f t="shared" si="240"/>
        <v>0.25</v>
      </c>
      <c r="BD458" s="160" t="str">
        <f t="shared" si="218"/>
        <v/>
      </c>
      <c r="BE458" s="186">
        <f t="shared" si="219"/>
        <v>0.25</v>
      </c>
      <c r="BF458" s="160" t="str">
        <f t="shared" si="220"/>
        <v/>
      </c>
      <c r="BG458" s="171">
        <f t="shared" si="221"/>
        <v>0.25</v>
      </c>
      <c r="BH458" s="161" t="str">
        <f t="shared" si="222"/>
        <v/>
      </c>
      <c r="BI458" s="609"/>
      <c r="BQ458" s="52" t="s">
        <v>2493</v>
      </c>
    </row>
    <row r="459" spans="1:140" ht="56.25" x14ac:dyDescent="0.3">
      <c r="A459" s="205"/>
      <c r="B459" s="206"/>
      <c r="C459" s="198">
        <v>448</v>
      </c>
      <c r="D459" s="633" t="s">
        <v>3686</v>
      </c>
      <c r="E459" s="13" t="s">
        <v>3599</v>
      </c>
      <c r="F459" s="14"/>
      <c r="G459" s="123">
        <v>45194</v>
      </c>
      <c r="H459" s="124">
        <v>45194</v>
      </c>
      <c r="I459" s="130" t="s">
        <v>0</v>
      </c>
      <c r="J459" s="21"/>
      <c r="K459" s="134"/>
      <c r="L459" s="24"/>
      <c r="M459" s="372">
        <v>45194</v>
      </c>
      <c r="N459" s="147">
        <f t="shared" si="223"/>
        <v>1</v>
      </c>
      <c r="O459" s="23" t="s">
        <v>0</v>
      </c>
      <c r="P459" s="23"/>
      <c r="Q459" s="23"/>
      <c r="R459" s="23"/>
      <c r="S459" s="23"/>
      <c r="T459" s="24"/>
      <c r="U459" s="25"/>
      <c r="V459" s="28">
        <v>0.25</v>
      </c>
      <c r="W459" s="299">
        <v>0.25</v>
      </c>
      <c r="X459" s="296"/>
      <c r="Y459" s="149">
        <f t="shared" si="209"/>
        <v>0.5</v>
      </c>
      <c r="Z459" s="148">
        <f t="shared" si="224"/>
        <v>7.5</v>
      </c>
      <c r="AA459" s="306"/>
      <c r="AB459" s="377">
        <f t="shared" si="233"/>
        <v>-30</v>
      </c>
      <c r="AC459" s="348"/>
      <c r="AD459" s="210" t="str">
        <f t="shared" si="210"/>
        <v/>
      </c>
      <c r="AE459" s="345">
        <f t="shared" si="225"/>
        <v>-22.5</v>
      </c>
      <c r="AF459" s="318"/>
      <c r="AG459" s="317"/>
      <c r="AH459" s="315"/>
      <c r="AI459" s="150">
        <f t="shared" si="226"/>
        <v>0</v>
      </c>
      <c r="AJ459" s="151">
        <f t="shared" si="211"/>
        <v>7.5</v>
      </c>
      <c r="AK459" s="152">
        <f t="shared" si="227"/>
        <v>7.5</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f t="shared" si="212"/>
        <v>1</v>
      </c>
      <c r="AX459" s="154" t="str">
        <f t="shared" si="213"/>
        <v/>
      </c>
      <c r="AY459" s="178">
        <f t="shared" si="214"/>
        <v>1</v>
      </c>
      <c r="AZ459" s="169" t="str">
        <f t="shared" si="215"/>
        <v/>
      </c>
      <c r="BA459" s="159">
        <f t="shared" si="216"/>
        <v>0.25</v>
      </c>
      <c r="BB459" s="160" t="str">
        <f t="shared" si="217"/>
        <v/>
      </c>
      <c r="BC459" s="171">
        <f t="shared" si="240"/>
        <v>0.25</v>
      </c>
      <c r="BD459" s="160" t="str">
        <f t="shared" si="218"/>
        <v/>
      </c>
      <c r="BE459" s="186">
        <f t="shared" si="219"/>
        <v>0.25</v>
      </c>
      <c r="BF459" s="160" t="str">
        <f t="shared" si="220"/>
        <v/>
      </c>
      <c r="BG459" s="171">
        <f t="shared" si="221"/>
        <v>0.25</v>
      </c>
      <c r="BH459" s="161" t="str">
        <f t="shared" si="222"/>
        <v/>
      </c>
      <c r="BI459" s="609"/>
      <c r="BQ459" s="52" t="s">
        <v>2494</v>
      </c>
    </row>
    <row r="460" spans="1:140" ht="37.5" x14ac:dyDescent="0.3">
      <c r="A460" s="205"/>
      <c r="B460" s="206"/>
      <c r="C460" s="197">
        <v>449</v>
      </c>
      <c r="D460" s="624" t="s">
        <v>3687</v>
      </c>
      <c r="E460" s="16" t="s">
        <v>3599</v>
      </c>
      <c r="F460" s="14"/>
      <c r="G460" s="127">
        <v>45194</v>
      </c>
      <c r="H460" s="124">
        <v>45194</v>
      </c>
      <c r="I460" s="130" t="s">
        <v>0</v>
      </c>
      <c r="J460" s="69"/>
      <c r="K460" s="136"/>
      <c r="L460" s="26"/>
      <c r="M460" s="372">
        <v>45194</v>
      </c>
      <c r="N460" s="147">
        <f t="shared" si="223"/>
        <v>1</v>
      </c>
      <c r="O460" s="23" t="s">
        <v>0</v>
      </c>
      <c r="P460" s="23"/>
      <c r="Q460" s="23"/>
      <c r="R460" s="23"/>
      <c r="S460" s="23"/>
      <c r="T460" s="26"/>
      <c r="U460" s="27"/>
      <c r="V460" s="28">
        <v>0.25</v>
      </c>
      <c r="W460" s="299">
        <v>0.25</v>
      </c>
      <c r="X460" s="299"/>
      <c r="Y460" s="149">
        <f t="shared" ref="Y460:Y523" si="241">V460+W460+X460</f>
        <v>0.5</v>
      </c>
      <c r="Z460" s="148">
        <f t="shared" si="224"/>
        <v>7.5</v>
      </c>
      <c r="AA460" s="307"/>
      <c r="AB460" s="377">
        <f t="shared" si="233"/>
        <v>-30</v>
      </c>
      <c r="AC460" s="348"/>
      <c r="AD460" s="210" t="str">
        <f t="shared" ref="AD460:AD523" si="242">IF(F460="x",(0-((V460*10)+(W460*20))),"")</f>
        <v/>
      </c>
      <c r="AE460" s="345">
        <f t="shared" si="225"/>
        <v>-22.5</v>
      </c>
      <c r="AF460" s="319"/>
      <c r="AG460" s="320"/>
      <c r="AH460" s="318"/>
      <c r="AI460" s="150">
        <f t="shared" si="226"/>
        <v>0</v>
      </c>
      <c r="AJ460" s="151">
        <f t="shared" ref="AJ460:AJ523" si="243">(X460*20)+Z460+AA460+AF460</f>
        <v>7.5</v>
      </c>
      <c r="AK460" s="152">
        <f t="shared" si="227"/>
        <v>7.5</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f t="shared" ref="AW460:AW523" si="244">IF(N460&gt;0,N460,"")</f>
        <v>1</v>
      </c>
      <c r="AX460" s="154" t="str">
        <f t="shared" ref="AX460:AX523" si="245">IF(AND(K460="x",AW460&gt;0),AW460,"")</f>
        <v/>
      </c>
      <c r="AY460" s="178">
        <f t="shared" ref="AY460:AY523" si="246">IF(OR(K460="x",F460="x",AW460&lt;=0),"",AW460)</f>
        <v>1</v>
      </c>
      <c r="AZ460" s="169" t="str">
        <f t="shared" ref="AZ460:AZ523" si="247">IF(AND(F460="x",AW460&gt;0),AW460,"")</f>
        <v/>
      </c>
      <c r="BA460" s="159">
        <f t="shared" ref="BA460:BA523" si="248">IF(V460&gt;0,V460,"")</f>
        <v>0.25</v>
      </c>
      <c r="BB460" s="160" t="str">
        <f t="shared" ref="BB460:BB523" si="249">IF(AND(K460="x",BA460&gt;0),BA460,"")</f>
        <v/>
      </c>
      <c r="BC460" s="171">
        <f t="shared" si="240"/>
        <v>0.25</v>
      </c>
      <c r="BD460" s="160" t="str">
        <f t="shared" ref="BD460:BD523" si="250">IF(AND(F460="x",BA460&gt;0),BA460,"")</f>
        <v/>
      </c>
      <c r="BE460" s="186">
        <f t="shared" ref="BE460:BE523" si="251">IF(W460&gt;0,W460,"")</f>
        <v>0.25</v>
      </c>
      <c r="BF460" s="160" t="str">
        <f t="shared" ref="BF460:BF523" si="252">IF(AND(K460="x",BE460&gt;0),BE460,"")</f>
        <v/>
      </c>
      <c r="BG460" s="171">
        <f t="shared" ref="BG460:BG523" si="253">IF(OR(K460="x",F460="x",BE460&lt;=0),"",BE460)</f>
        <v>0.25</v>
      </c>
      <c r="BH460" s="161" t="str">
        <f t="shared" ref="BH460:BH523" si="254">IF(AND(F460="x",BE460&gt;0),BE460,"")</f>
        <v/>
      </c>
      <c r="BI460" s="609"/>
      <c r="BQ460" s="52" t="s">
        <v>1689</v>
      </c>
    </row>
    <row r="461" spans="1:140" s="22" customFormat="1" ht="56.25" x14ac:dyDescent="0.3">
      <c r="A461" s="205"/>
      <c r="B461" s="206"/>
      <c r="C461" s="197">
        <v>450</v>
      </c>
      <c r="D461" s="618" t="s">
        <v>3688</v>
      </c>
      <c r="E461" s="20" t="s">
        <v>3599</v>
      </c>
      <c r="F461" s="14"/>
      <c r="G461" s="123">
        <v>45194</v>
      </c>
      <c r="H461" s="124">
        <v>45194</v>
      </c>
      <c r="I461" s="130" t="s">
        <v>0</v>
      </c>
      <c r="J461" s="21"/>
      <c r="K461" s="134"/>
      <c r="L461" s="24"/>
      <c r="M461" s="372">
        <v>45194</v>
      </c>
      <c r="N461" s="147">
        <f t="shared" ref="N461:N524" si="255">IF((NETWORKDAYS(G461,M461)&gt;0),(NETWORKDAYS(G461,M461)),"")</f>
        <v>1</v>
      </c>
      <c r="O461" s="23" t="s">
        <v>0</v>
      </c>
      <c r="P461" s="23"/>
      <c r="Q461" s="23"/>
      <c r="R461" s="23"/>
      <c r="S461" s="23"/>
      <c r="T461" s="23"/>
      <c r="U461" s="24"/>
      <c r="V461" s="28">
        <v>0.25</v>
      </c>
      <c r="W461" s="299">
        <v>0.25</v>
      </c>
      <c r="X461" s="299"/>
      <c r="Y461" s="149">
        <f t="shared" si="241"/>
        <v>0.5</v>
      </c>
      <c r="Z461" s="148">
        <f t="shared" ref="Z461:Z524" si="256">IF((F461="x"),0,((V461*10)+(W461*20)))</f>
        <v>7.5</v>
      </c>
      <c r="AA461" s="306"/>
      <c r="AB461" s="377">
        <f t="shared" si="233"/>
        <v>-30</v>
      </c>
      <c r="AC461" s="348"/>
      <c r="AD461" s="210" t="str">
        <f t="shared" si="242"/>
        <v/>
      </c>
      <c r="AE461" s="345">
        <f t="shared" ref="AE461:AE524" si="257">IF(AND(Z461&gt;0,F461="x"),0,IF(AND(Z461&gt;0,AC461="x"),Z461-60,IF(AND(Z461&gt;0,AB461=-30),Z461+AB461,0)))</f>
        <v>-22.5</v>
      </c>
      <c r="AF461" s="318"/>
      <c r="AG461" s="321"/>
      <c r="AH461" s="318"/>
      <c r="AI461" s="150">
        <f t="shared" ref="AI461:AI524" si="258">IF(AE461&lt;=0,AG461,AE461+AG461)</f>
        <v>0</v>
      </c>
      <c r="AJ461" s="151">
        <f t="shared" si="243"/>
        <v>7.5</v>
      </c>
      <c r="AK461" s="152">
        <f t="shared" ref="AK461:AK524" si="259">AJ461-AH461</f>
        <v>7.5</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f t="shared" si="244"/>
        <v>1</v>
      </c>
      <c r="AX461" s="154" t="str">
        <f t="shared" si="245"/>
        <v/>
      </c>
      <c r="AY461" s="178">
        <f t="shared" si="246"/>
        <v>1</v>
      </c>
      <c r="AZ461" s="169" t="str">
        <f t="shared" si="247"/>
        <v/>
      </c>
      <c r="BA461" s="159">
        <f t="shared" si="248"/>
        <v>0.25</v>
      </c>
      <c r="BB461" s="160" t="str">
        <f t="shared" si="249"/>
        <v/>
      </c>
      <c r="BC461" s="171">
        <f t="shared" si="240"/>
        <v>0.25</v>
      </c>
      <c r="BD461" s="160" t="str">
        <f t="shared" si="250"/>
        <v/>
      </c>
      <c r="BE461" s="186">
        <f t="shared" si="251"/>
        <v>0.25</v>
      </c>
      <c r="BF461" s="160" t="str">
        <f t="shared" si="252"/>
        <v/>
      </c>
      <c r="BG461" s="171">
        <f t="shared" si="253"/>
        <v>0.25</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75" x14ac:dyDescent="0.3">
      <c r="A462" s="203"/>
      <c r="B462" s="204"/>
      <c r="C462" s="197">
        <v>451</v>
      </c>
      <c r="D462" s="625" t="s">
        <v>3689</v>
      </c>
      <c r="E462" s="31" t="s">
        <v>3599</v>
      </c>
      <c r="F462" s="30"/>
      <c r="G462" s="120">
        <v>45194</v>
      </c>
      <c r="H462" s="124">
        <v>45194</v>
      </c>
      <c r="I462" s="130" t="s">
        <v>0</v>
      </c>
      <c r="J462" s="67"/>
      <c r="K462" s="133"/>
      <c r="L462" s="108"/>
      <c r="M462" s="372">
        <v>45194</v>
      </c>
      <c r="N462" s="147">
        <f t="shared" si="255"/>
        <v>1</v>
      </c>
      <c r="O462" s="23" t="s">
        <v>0</v>
      </c>
      <c r="P462" s="125"/>
      <c r="Q462" s="125"/>
      <c r="R462" s="125"/>
      <c r="S462" s="125"/>
      <c r="T462" s="125"/>
      <c r="U462" s="122"/>
      <c r="V462" s="28">
        <v>0.25</v>
      </c>
      <c r="W462" s="299">
        <v>0.25</v>
      </c>
      <c r="X462" s="296"/>
      <c r="Y462" s="149">
        <f t="shared" si="241"/>
        <v>0.5</v>
      </c>
      <c r="Z462" s="148">
        <f t="shared" si="256"/>
        <v>7.5</v>
      </c>
      <c r="AA462" s="306"/>
      <c r="AB462" s="377">
        <f t="shared" ref="AB462:AB525" si="265">IF(AND(Z462&gt;=0,F462="x"),0,IF(AND(Z462&gt;0,AC462="x"),0,IF(Z462&gt;0,0-30,0)))</f>
        <v>-30</v>
      </c>
      <c r="AC462" s="348"/>
      <c r="AD462" s="210" t="str">
        <f t="shared" si="242"/>
        <v/>
      </c>
      <c r="AE462" s="345">
        <f t="shared" si="257"/>
        <v>-22.5</v>
      </c>
      <c r="AF462" s="318"/>
      <c r="AG462" s="317"/>
      <c r="AH462" s="315"/>
      <c r="AI462" s="150">
        <f t="shared" si="258"/>
        <v>0</v>
      </c>
      <c r="AJ462" s="151">
        <f t="shared" si="243"/>
        <v>7.5</v>
      </c>
      <c r="AK462" s="152">
        <f t="shared" si="259"/>
        <v>7.5</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f t="shared" si="244"/>
        <v>1</v>
      </c>
      <c r="AX462" s="154" t="str">
        <f t="shared" si="245"/>
        <v/>
      </c>
      <c r="AY462" s="178">
        <f t="shared" si="246"/>
        <v>1</v>
      </c>
      <c r="AZ462" s="169" t="str">
        <f t="shared" si="247"/>
        <v/>
      </c>
      <c r="BA462" s="159">
        <f t="shared" si="248"/>
        <v>0.25</v>
      </c>
      <c r="BB462" s="160" t="str">
        <f t="shared" si="249"/>
        <v/>
      </c>
      <c r="BC462" s="171">
        <f t="shared" si="240"/>
        <v>0.25</v>
      </c>
      <c r="BD462" s="160" t="str">
        <f t="shared" si="250"/>
        <v/>
      </c>
      <c r="BE462" s="186">
        <f t="shared" si="251"/>
        <v>0.25</v>
      </c>
      <c r="BF462" s="160" t="str">
        <f t="shared" si="252"/>
        <v/>
      </c>
      <c r="BG462" s="171">
        <f t="shared" si="253"/>
        <v>0.25</v>
      </c>
      <c r="BH462" s="161" t="str">
        <f t="shared" si="254"/>
        <v/>
      </c>
      <c r="BI462" s="609"/>
      <c r="BQ462" s="52" t="s">
        <v>2496</v>
      </c>
    </row>
    <row r="463" spans="1:140" ht="37.5" x14ac:dyDescent="0.3">
      <c r="A463" s="203"/>
      <c r="B463" s="204"/>
      <c r="C463" s="197">
        <v>452</v>
      </c>
      <c r="D463" s="625" t="s">
        <v>3690</v>
      </c>
      <c r="E463" s="29" t="s">
        <v>3599</v>
      </c>
      <c r="F463" s="30"/>
      <c r="G463" s="120">
        <v>45194</v>
      </c>
      <c r="H463" s="124">
        <v>45194</v>
      </c>
      <c r="I463" s="130" t="s">
        <v>0</v>
      </c>
      <c r="J463" s="67"/>
      <c r="K463" s="133"/>
      <c r="L463" s="108"/>
      <c r="M463" s="372">
        <v>45194</v>
      </c>
      <c r="N463" s="147">
        <f t="shared" si="255"/>
        <v>1</v>
      </c>
      <c r="O463" s="125" t="s">
        <v>0</v>
      </c>
      <c r="P463" s="125"/>
      <c r="Q463" s="125"/>
      <c r="R463" s="125"/>
      <c r="S463" s="125"/>
      <c r="T463" s="122"/>
      <c r="U463" s="298"/>
      <c r="V463" s="28">
        <v>0.25</v>
      </c>
      <c r="W463" s="299">
        <v>0.25</v>
      </c>
      <c r="X463" s="296"/>
      <c r="Y463" s="149">
        <f t="shared" si="241"/>
        <v>0.5</v>
      </c>
      <c r="Z463" s="148">
        <f t="shared" si="256"/>
        <v>7.5</v>
      </c>
      <c r="AA463" s="305"/>
      <c r="AB463" s="377">
        <f t="shared" si="265"/>
        <v>-30</v>
      </c>
      <c r="AC463" s="347"/>
      <c r="AD463" s="210" t="str">
        <f t="shared" si="242"/>
        <v/>
      </c>
      <c r="AE463" s="345">
        <f t="shared" si="257"/>
        <v>-22.5</v>
      </c>
      <c r="AF463" s="310"/>
      <c r="AG463" s="312"/>
      <c r="AH463" s="313"/>
      <c r="AI463" s="150">
        <f t="shared" si="258"/>
        <v>0</v>
      </c>
      <c r="AJ463" s="151">
        <f t="shared" si="243"/>
        <v>7.5</v>
      </c>
      <c r="AK463" s="152">
        <f t="shared" si="259"/>
        <v>7.5</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f t="shared" si="244"/>
        <v>1</v>
      </c>
      <c r="AX463" s="154" t="str">
        <f t="shared" si="245"/>
        <v/>
      </c>
      <c r="AY463" s="178">
        <f t="shared" si="246"/>
        <v>1</v>
      </c>
      <c r="AZ463" s="169" t="str">
        <f t="shared" si="247"/>
        <v/>
      </c>
      <c r="BA463" s="159">
        <f t="shared" si="248"/>
        <v>0.25</v>
      </c>
      <c r="BB463" s="160" t="str">
        <f t="shared" si="249"/>
        <v/>
      </c>
      <c r="BC463" s="171">
        <f t="shared" si="240"/>
        <v>0.25</v>
      </c>
      <c r="BD463" s="160" t="str">
        <f t="shared" si="250"/>
        <v/>
      </c>
      <c r="BE463" s="186">
        <f t="shared" si="251"/>
        <v>0.25</v>
      </c>
      <c r="BF463" s="160" t="str">
        <f t="shared" si="252"/>
        <v/>
      </c>
      <c r="BG463" s="171">
        <f t="shared" si="253"/>
        <v>0.25</v>
      </c>
      <c r="BH463" s="161" t="str">
        <f t="shared" si="254"/>
        <v/>
      </c>
      <c r="BI463" s="609"/>
      <c r="BQ463" s="52" t="s">
        <v>2497</v>
      </c>
    </row>
    <row r="464" spans="1:140" ht="42" customHeight="1" x14ac:dyDescent="0.3">
      <c r="A464" s="203"/>
      <c r="B464" s="204"/>
      <c r="C464" s="197">
        <v>453</v>
      </c>
      <c r="D464" s="639" t="s">
        <v>3691</v>
      </c>
      <c r="E464" s="29" t="s">
        <v>3603</v>
      </c>
      <c r="F464" s="30"/>
      <c r="G464" s="123">
        <v>45194</v>
      </c>
      <c r="H464" s="124">
        <v>45204</v>
      </c>
      <c r="I464" s="130" t="s">
        <v>0</v>
      </c>
      <c r="J464" s="21"/>
      <c r="K464" s="134"/>
      <c r="L464" s="24"/>
      <c r="M464" s="372">
        <v>45204</v>
      </c>
      <c r="N464" s="147">
        <f t="shared" si="255"/>
        <v>9</v>
      </c>
      <c r="O464" s="125"/>
      <c r="P464" s="125"/>
      <c r="Q464" s="125"/>
      <c r="R464" s="125" t="s">
        <v>0</v>
      </c>
      <c r="S464" s="125"/>
      <c r="T464" s="122"/>
      <c r="U464" s="298"/>
      <c r="V464" s="28">
        <v>0.25</v>
      </c>
      <c r="W464" s="296"/>
      <c r="X464" s="296"/>
      <c r="Y464" s="149">
        <f t="shared" si="241"/>
        <v>0.25</v>
      </c>
      <c r="Z464" s="148">
        <f t="shared" si="256"/>
        <v>2.5</v>
      </c>
      <c r="AA464" s="305"/>
      <c r="AB464" s="377">
        <f t="shared" si="265"/>
        <v>-30</v>
      </c>
      <c r="AC464" s="347"/>
      <c r="AD464" s="210" t="str">
        <f t="shared" si="242"/>
        <v/>
      </c>
      <c r="AE464" s="345">
        <f t="shared" si="257"/>
        <v>-27.5</v>
      </c>
      <c r="AF464" s="310"/>
      <c r="AG464" s="312"/>
      <c r="AH464" s="313"/>
      <c r="AI464" s="150">
        <f t="shared" si="258"/>
        <v>0</v>
      </c>
      <c r="AJ464" s="151">
        <f t="shared" si="243"/>
        <v>2.5</v>
      </c>
      <c r="AK464" s="152">
        <f t="shared" si="259"/>
        <v>2.5</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f t="shared" si="244"/>
        <v>9</v>
      </c>
      <c r="AX464" s="154" t="str">
        <f t="shared" si="245"/>
        <v/>
      </c>
      <c r="AY464" s="178">
        <f t="shared" si="246"/>
        <v>9</v>
      </c>
      <c r="AZ464" s="169" t="str">
        <f t="shared" si="247"/>
        <v/>
      </c>
      <c r="BA464" s="159">
        <f t="shared" si="248"/>
        <v>0.25</v>
      </c>
      <c r="BB464" s="160" t="str">
        <f t="shared" si="249"/>
        <v/>
      </c>
      <c r="BC464" s="171">
        <f t="shared" si="240"/>
        <v>0.25</v>
      </c>
      <c r="BD464" s="160" t="str">
        <f t="shared" si="250"/>
        <v/>
      </c>
      <c r="BE464" s="186" t="str">
        <f t="shared" si="251"/>
        <v/>
      </c>
      <c r="BF464" s="160" t="str">
        <f t="shared" si="252"/>
        <v/>
      </c>
      <c r="BG464" s="171" t="str">
        <f t="shared" si="253"/>
        <v/>
      </c>
      <c r="BH464" s="161" t="str">
        <f t="shared" si="254"/>
        <v/>
      </c>
      <c r="BI464" s="609"/>
      <c r="BQ464" s="52" t="s">
        <v>2498</v>
      </c>
    </row>
    <row r="465" spans="1:69" ht="37.5" customHeight="1" x14ac:dyDescent="0.3">
      <c r="A465" s="203"/>
      <c r="B465" s="204"/>
      <c r="C465" s="197">
        <v>454</v>
      </c>
      <c r="D465" s="643" t="s">
        <v>3691</v>
      </c>
      <c r="E465" s="29" t="s">
        <v>3528</v>
      </c>
      <c r="F465" s="30"/>
      <c r="G465" s="123">
        <v>45194</v>
      </c>
      <c r="H465" s="124">
        <v>45204</v>
      </c>
      <c r="I465" s="130" t="s">
        <v>0</v>
      </c>
      <c r="J465" s="21"/>
      <c r="K465" s="134"/>
      <c r="L465" s="24"/>
      <c r="M465" s="372">
        <v>45204</v>
      </c>
      <c r="N465" s="147">
        <f t="shared" si="255"/>
        <v>9</v>
      </c>
      <c r="O465" s="125"/>
      <c r="P465" s="125"/>
      <c r="Q465" s="125"/>
      <c r="R465" s="125" t="s">
        <v>0</v>
      </c>
      <c r="S465" s="125"/>
      <c r="T465" s="122"/>
      <c r="U465" s="298"/>
      <c r="V465" s="28">
        <v>0.25</v>
      </c>
      <c r="W465" s="296"/>
      <c r="X465" s="296"/>
      <c r="Y465" s="149">
        <f t="shared" si="241"/>
        <v>0.25</v>
      </c>
      <c r="Z465" s="148">
        <f t="shared" si="256"/>
        <v>2.5</v>
      </c>
      <c r="AA465" s="305"/>
      <c r="AB465" s="377">
        <f t="shared" si="265"/>
        <v>-30</v>
      </c>
      <c r="AC465" s="347"/>
      <c r="AD465" s="210" t="str">
        <f t="shared" si="242"/>
        <v/>
      </c>
      <c r="AE465" s="345">
        <f t="shared" si="257"/>
        <v>-27.5</v>
      </c>
      <c r="AF465" s="310"/>
      <c r="AG465" s="312"/>
      <c r="AH465" s="313"/>
      <c r="AI465" s="150">
        <f t="shared" si="258"/>
        <v>0</v>
      </c>
      <c r="AJ465" s="151">
        <f t="shared" si="243"/>
        <v>2.5</v>
      </c>
      <c r="AK465" s="152">
        <f t="shared" si="259"/>
        <v>2.5</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f t="shared" si="244"/>
        <v>9</v>
      </c>
      <c r="AX465" s="154" t="str">
        <f t="shared" si="245"/>
        <v/>
      </c>
      <c r="AY465" s="178">
        <f t="shared" si="246"/>
        <v>9</v>
      </c>
      <c r="AZ465" s="169" t="str">
        <f t="shared" si="247"/>
        <v/>
      </c>
      <c r="BA465" s="159">
        <f t="shared" si="248"/>
        <v>0.25</v>
      </c>
      <c r="BB465" s="160" t="str">
        <f t="shared" si="249"/>
        <v/>
      </c>
      <c r="BC465" s="171">
        <f t="shared" si="240"/>
        <v>0.25</v>
      </c>
      <c r="BD465" s="160" t="str">
        <f t="shared" si="250"/>
        <v/>
      </c>
      <c r="BE465" s="186" t="str">
        <f t="shared" si="251"/>
        <v/>
      </c>
      <c r="BF465" s="160" t="str">
        <f t="shared" si="252"/>
        <v/>
      </c>
      <c r="BG465" s="171" t="str">
        <f t="shared" si="253"/>
        <v/>
      </c>
      <c r="BH465" s="161" t="str">
        <f t="shared" si="254"/>
        <v/>
      </c>
      <c r="BI465" s="609"/>
      <c r="BQ465" s="52" t="s">
        <v>2499</v>
      </c>
    </row>
    <row r="466" spans="1:69" ht="41.25" customHeight="1" x14ac:dyDescent="0.3">
      <c r="A466" s="205"/>
      <c r="B466" s="206"/>
      <c r="C466" s="198">
        <v>455</v>
      </c>
      <c r="D466" s="644" t="s">
        <v>3691</v>
      </c>
      <c r="E466" s="13" t="s">
        <v>3505</v>
      </c>
      <c r="F466" s="14"/>
      <c r="G466" s="123">
        <v>45194</v>
      </c>
      <c r="H466" s="124">
        <v>45204</v>
      </c>
      <c r="I466" s="130" t="s">
        <v>0</v>
      </c>
      <c r="J466" s="21"/>
      <c r="K466" s="134"/>
      <c r="L466" s="24"/>
      <c r="M466" s="372">
        <v>45204</v>
      </c>
      <c r="N466" s="147">
        <f t="shared" si="255"/>
        <v>9</v>
      </c>
      <c r="O466" s="23"/>
      <c r="P466" s="23"/>
      <c r="Q466" s="23"/>
      <c r="R466" s="23" t="s">
        <v>0</v>
      </c>
      <c r="S466" s="23"/>
      <c r="T466" s="24"/>
      <c r="U466" s="25"/>
      <c r="V466" s="28">
        <v>0.25</v>
      </c>
      <c r="W466" s="296"/>
      <c r="X466" s="296"/>
      <c r="Y466" s="149">
        <f t="shared" si="241"/>
        <v>0.25</v>
      </c>
      <c r="Z466" s="148">
        <f t="shared" si="256"/>
        <v>2.5</v>
      </c>
      <c r="AA466" s="306"/>
      <c r="AB466" s="377">
        <f t="shared" si="265"/>
        <v>-30</v>
      </c>
      <c r="AC466" s="348"/>
      <c r="AD466" s="210" t="str">
        <f t="shared" si="242"/>
        <v/>
      </c>
      <c r="AE466" s="345">
        <f t="shared" si="257"/>
        <v>-27.5</v>
      </c>
      <c r="AF466" s="318"/>
      <c r="AG466" s="317"/>
      <c r="AH466" s="315"/>
      <c r="AI466" s="150">
        <f t="shared" si="258"/>
        <v>0</v>
      </c>
      <c r="AJ466" s="151">
        <f t="shared" si="243"/>
        <v>2.5</v>
      </c>
      <c r="AK466" s="152">
        <f t="shared" si="259"/>
        <v>2.5</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f t="shared" si="244"/>
        <v>9</v>
      </c>
      <c r="AX466" s="154" t="str">
        <f t="shared" si="245"/>
        <v/>
      </c>
      <c r="AY466" s="178">
        <f t="shared" si="246"/>
        <v>9</v>
      </c>
      <c r="AZ466" s="169" t="str">
        <f t="shared" si="247"/>
        <v/>
      </c>
      <c r="BA466" s="159">
        <f t="shared" si="248"/>
        <v>0.25</v>
      </c>
      <c r="BB466" s="160" t="str">
        <f t="shared" si="249"/>
        <v/>
      </c>
      <c r="BC466" s="171">
        <f t="shared" ref="BC466:BC529" si="272">IF(OR(K466="x",F466="X",BA466&lt;=0),"",BA466)</f>
        <v>0.25</v>
      </c>
      <c r="BD466" s="160" t="str">
        <f t="shared" si="250"/>
        <v/>
      </c>
      <c r="BE466" s="186" t="str">
        <f t="shared" si="251"/>
        <v/>
      </c>
      <c r="BF466" s="160" t="str">
        <f t="shared" si="252"/>
        <v/>
      </c>
      <c r="BG466" s="171" t="str">
        <f t="shared" si="253"/>
        <v/>
      </c>
      <c r="BH466" s="161" t="str">
        <f t="shared" si="254"/>
        <v/>
      </c>
      <c r="BI466" s="609"/>
      <c r="BQ466" s="52" t="s">
        <v>2500</v>
      </c>
    </row>
    <row r="467" spans="1:69" ht="75" x14ac:dyDescent="0.3">
      <c r="A467" s="205"/>
      <c r="B467" s="206"/>
      <c r="C467" s="197">
        <v>456</v>
      </c>
      <c r="D467" s="618" t="s">
        <v>3692</v>
      </c>
      <c r="E467" s="13" t="s">
        <v>3603</v>
      </c>
      <c r="F467" s="14"/>
      <c r="G467" s="123">
        <v>45195</v>
      </c>
      <c r="H467" s="124">
        <v>45204</v>
      </c>
      <c r="I467" s="130" t="s">
        <v>0</v>
      </c>
      <c r="J467" s="21"/>
      <c r="K467" s="134"/>
      <c r="L467" s="24"/>
      <c r="M467" s="372">
        <v>45204</v>
      </c>
      <c r="N467" s="147">
        <f t="shared" si="255"/>
        <v>8</v>
      </c>
      <c r="O467" s="23"/>
      <c r="P467" s="23"/>
      <c r="Q467" s="23"/>
      <c r="R467" s="23" t="s">
        <v>0</v>
      </c>
      <c r="S467" s="23"/>
      <c r="T467" s="24"/>
      <c r="U467" s="25"/>
      <c r="V467" s="28">
        <v>0.25</v>
      </c>
      <c r="W467" s="299"/>
      <c r="X467" s="296"/>
      <c r="Y467" s="149">
        <f t="shared" si="241"/>
        <v>0.25</v>
      </c>
      <c r="Z467" s="148">
        <f t="shared" si="256"/>
        <v>2.5</v>
      </c>
      <c r="AA467" s="306"/>
      <c r="AB467" s="377">
        <f t="shared" si="265"/>
        <v>-30</v>
      </c>
      <c r="AC467" s="348"/>
      <c r="AD467" s="210" t="str">
        <f t="shared" si="242"/>
        <v/>
      </c>
      <c r="AE467" s="345">
        <f t="shared" si="257"/>
        <v>-27.5</v>
      </c>
      <c r="AF467" s="318"/>
      <c r="AG467" s="317"/>
      <c r="AH467" s="315"/>
      <c r="AI467" s="150">
        <f t="shared" si="258"/>
        <v>0</v>
      </c>
      <c r="AJ467" s="151">
        <f t="shared" si="243"/>
        <v>2.5</v>
      </c>
      <c r="AK467" s="152">
        <f t="shared" si="259"/>
        <v>2.5</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f t="shared" si="244"/>
        <v>8</v>
      </c>
      <c r="AX467" s="154" t="str">
        <f t="shared" si="245"/>
        <v/>
      </c>
      <c r="AY467" s="178">
        <f t="shared" si="246"/>
        <v>8</v>
      </c>
      <c r="AZ467" s="169" t="str">
        <f t="shared" si="247"/>
        <v/>
      </c>
      <c r="BA467" s="159">
        <f t="shared" si="248"/>
        <v>0.25</v>
      </c>
      <c r="BB467" s="160" t="str">
        <f t="shared" si="249"/>
        <v/>
      </c>
      <c r="BC467" s="171">
        <f t="shared" si="272"/>
        <v>0.25</v>
      </c>
      <c r="BD467" s="160" t="str">
        <f t="shared" si="250"/>
        <v/>
      </c>
      <c r="BE467" s="186" t="str">
        <f t="shared" si="251"/>
        <v/>
      </c>
      <c r="BF467" s="160" t="str">
        <f t="shared" si="252"/>
        <v/>
      </c>
      <c r="BG467" s="171" t="str">
        <f t="shared" si="253"/>
        <v/>
      </c>
      <c r="BH467" s="161" t="str">
        <f t="shared" si="254"/>
        <v/>
      </c>
      <c r="BI467" s="609"/>
      <c r="BQ467" s="52" t="s">
        <v>2501</v>
      </c>
    </row>
    <row r="468" spans="1:69" ht="75" x14ac:dyDescent="0.3">
      <c r="A468" s="205"/>
      <c r="B468" s="206"/>
      <c r="C468" s="198">
        <v>457</v>
      </c>
      <c r="D468" s="622" t="s">
        <v>3692</v>
      </c>
      <c r="E468" s="13" t="s">
        <v>3528</v>
      </c>
      <c r="F468" s="14"/>
      <c r="G468" s="123">
        <v>45195</v>
      </c>
      <c r="H468" s="124">
        <v>45204</v>
      </c>
      <c r="I468" s="130" t="s">
        <v>0</v>
      </c>
      <c r="J468" s="21"/>
      <c r="K468" s="134"/>
      <c r="L468" s="24"/>
      <c r="M468" s="372">
        <v>45204</v>
      </c>
      <c r="N468" s="147">
        <f t="shared" si="255"/>
        <v>8</v>
      </c>
      <c r="O468" s="23"/>
      <c r="P468" s="23"/>
      <c r="Q468" s="23"/>
      <c r="R468" s="23" t="s">
        <v>0</v>
      </c>
      <c r="S468" s="23"/>
      <c r="T468" s="24"/>
      <c r="U468" s="25"/>
      <c r="V468" s="28">
        <v>0.25</v>
      </c>
      <c r="W468" s="299"/>
      <c r="X468" s="296"/>
      <c r="Y468" s="149">
        <f t="shared" si="241"/>
        <v>0.25</v>
      </c>
      <c r="Z468" s="148">
        <f t="shared" si="256"/>
        <v>2.5</v>
      </c>
      <c r="AA468" s="306"/>
      <c r="AB468" s="377">
        <f t="shared" si="265"/>
        <v>-30</v>
      </c>
      <c r="AC468" s="348"/>
      <c r="AD468" s="210" t="str">
        <f t="shared" si="242"/>
        <v/>
      </c>
      <c r="AE468" s="345">
        <f t="shared" si="257"/>
        <v>-27.5</v>
      </c>
      <c r="AF468" s="318"/>
      <c r="AG468" s="317"/>
      <c r="AH468" s="315"/>
      <c r="AI468" s="150">
        <f t="shared" si="258"/>
        <v>0</v>
      </c>
      <c r="AJ468" s="151">
        <f t="shared" si="243"/>
        <v>2.5</v>
      </c>
      <c r="AK468" s="152">
        <f t="shared" si="259"/>
        <v>2.5</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f t="shared" si="244"/>
        <v>8</v>
      </c>
      <c r="AX468" s="154" t="str">
        <f t="shared" si="245"/>
        <v/>
      </c>
      <c r="AY468" s="178">
        <f t="shared" si="246"/>
        <v>8</v>
      </c>
      <c r="AZ468" s="169" t="str">
        <f t="shared" si="247"/>
        <v/>
      </c>
      <c r="BA468" s="159">
        <f t="shared" si="248"/>
        <v>0.25</v>
      </c>
      <c r="BB468" s="160" t="str">
        <f t="shared" si="249"/>
        <v/>
      </c>
      <c r="BC468" s="171">
        <f t="shared" si="272"/>
        <v>0.25</v>
      </c>
      <c r="BD468" s="160" t="str">
        <f t="shared" si="250"/>
        <v/>
      </c>
      <c r="BE468" s="186" t="str">
        <f t="shared" si="251"/>
        <v/>
      </c>
      <c r="BF468" s="160" t="str">
        <f t="shared" si="252"/>
        <v/>
      </c>
      <c r="BG468" s="171" t="str">
        <f t="shared" si="253"/>
        <v/>
      </c>
      <c r="BH468" s="161" t="str">
        <f t="shared" si="254"/>
        <v/>
      </c>
      <c r="BI468" s="609"/>
      <c r="BQ468" s="52" t="s">
        <v>2502</v>
      </c>
    </row>
    <row r="469" spans="1:69" ht="75" x14ac:dyDescent="0.3">
      <c r="A469" s="205"/>
      <c r="B469" s="206"/>
      <c r="C469" s="198">
        <v>458</v>
      </c>
      <c r="D469" s="623" t="s">
        <v>3692</v>
      </c>
      <c r="E469" s="15" t="s">
        <v>3505</v>
      </c>
      <c r="F469" s="14"/>
      <c r="G469" s="123">
        <v>45195</v>
      </c>
      <c r="H469" s="124">
        <v>45204</v>
      </c>
      <c r="I469" s="130" t="s">
        <v>0</v>
      </c>
      <c r="J469" s="21"/>
      <c r="K469" s="134"/>
      <c r="L469" s="24"/>
      <c r="M469" s="372">
        <v>45204</v>
      </c>
      <c r="N469" s="147">
        <f t="shared" si="255"/>
        <v>8</v>
      </c>
      <c r="O469" s="23"/>
      <c r="P469" s="23"/>
      <c r="Q469" s="23"/>
      <c r="R469" s="23" t="s">
        <v>0</v>
      </c>
      <c r="S469" s="23"/>
      <c r="T469" s="24"/>
      <c r="U469" s="25"/>
      <c r="V469" s="28">
        <v>0.25</v>
      </c>
      <c r="W469" s="299"/>
      <c r="X469" s="296"/>
      <c r="Y469" s="149">
        <f t="shared" si="241"/>
        <v>0.25</v>
      </c>
      <c r="Z469" s="148">
        <f t="shared" si="256"/>
        <v>2.5</v>
      </c>
      <c r="AA469" s="306"/>
      <c r="AB469" s="377">
        <f t="shared" si="265"/>
        <v>-30</v>
      </c>
      <c r="AC469" s="348"/>
      <c r="AD469" s="210" t="str">
        <f t="shared" si="242"/>
        <v/>
      </c>
      <c r="AE469" s="345">
        <f t="shared" si="257"/>
        <v>-27.5</v>
      </c>
      <c r="AF469" s="318"/>
      <c r="AG469" s="317"/>
      <c r="AH469" s="315"/>
      <c r="AI469" s="150">
        <f t="shared" si="258"/>
        <v>0</v>
      </c>
      <c r="AJ469" s="151">
        <f t="shared" si="243"/>
        <v>2.5</v>
      </c>
      <c r="AK469" s="152">
        <f t="shared" si="259"/>
        <v>2.5</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f t="shared" si="244"/>
        <v>8</v>
      </c>
      <c r="AX469" s="154" t="str">
        <f t="shared" si="245"/>
        <v/>
      </c>
      <c r="AY469" s="178">
        <f t="shared" si="246"/>
        <v>8</v>
      </c>
      <c r="AZ469" s="169" t="str">
        <f t="shared" si="247"/>
        <v/>
      </c>
      <c r="BA469" s="159">
        <f t="shared" si="248"/>
        <v>0.25</v>
      </c>
      <c r="BB469" s="160" t="str">
        <f t="shared" si="249"/>
        <v/>
      </c>
      <c r="BC469" s="171">
        <f t="shared" si="272"/>
        <v>0.25</v>
      </c>
      <c r="BD469" s="160" t="str">
        <f t="shared" si="250"/>
        <v/>
      </c>
      <c r="BE469" s="186" t="str">
        <f t="shared" si="251"/>
        <v/>
      </c>
      <c r="BF469" s="160" t="str">
        <f t="shared" si="252"/>
        <v/>
      </c>
      <c r="BG469" s="171" t="str">
        <f t="shared" si="253"/>
        <v/>
      </c>
      <c r="BH469" s="161" t="str">
        <f t="shared" si="254"/>
        <v/>
      </c>
      <c r="BI469" s="609"/>
      <c r="BQ469" s="52" t="s">
        <v>2503</v>
      </c>
    </row>
    <row r="470" spans="1:69" ht="56.25" x14ac:dyDescent="0.3">
      <c r="A470" s="205"/>
      <c r="B470" s="206"/>
      <c r="C470" s="197">
        <v>459</v>
      </c>
      <c r="D470" s="633" t="s">
        <v>3693</v>
      </c>
      <c r="E470" s="13" t="s">
        <v>3603</v>
      </c>
      <c r="F470" s="14"/>
      <c r="G470" s="123">
        <v>45197</v>
      </c>
      <c r="H470" s="124">
        <v>45204</v>
      </c>
      <c r="I470" s="130" t="s">
        <v>0</v>
      </c>
      <c r="J470" s="21"/>
      <c r="K470" s="134"/>
      <c r="L470" s="24"/>
      <c r="M470" s="372">
        <v>45204</v>
      </c>
      <c r="N470" s="147">
        <f t="shared" si="255"/>
        <v>6</v>
      </c>
      <c r="O470" s="23"/>
      <c r="P470" s="23"/>
      <c r="Q470" s="23"/>
      <c r="R470" s="23" t="s">
        <v>0</v>
      </c>
      <c r="S470" s="23"/>
      <c r="T470" s="24"/>
      <c r="U470" s="25"/>
      <c r="V470" s="28">
        <v>0.25</v>
      </c>
      <c r="W470" s="299"/>
      <c r="X470" s="296"/>
      <c r="Y470" s="149">
        <f t="shared" si="241"/>
        <v>0.25</v>
      </c>
      <c r="Z470" s="148">
        <f t="shared" si="256"/>
        <v>2.5</v>
      </c>
      <c r="AA470" s="306"/>
      <c r="AB470" s="377">
        <f t="shared" si="265"/>
        <v>-30</v>
      </c>
      <c r="AC470" s="348"/>
      <c r="AD470" s="210" t="str">
        <f t="shared" si="242"/>
        <v/>
      </c>
      <c r="AE470" s="345">
        <f t="shared" si="257"/>
        <v>-27.5</v>
      </c>
      <c r="AF470" s="318"/>
      <c r="AG470" s="317"/>
      <c r="AH470" s="315"/>
      <c r="AI470" s="150">
        <f t="shared" si="258"/>
        <v>0</v>
      </c>
      <c r="AJ470" s="151">
        <f t="shared" si="243"/>
        <v>2.5</v>
      </c>
      <c r="AK470" s="152">
        <f t="shared" si="259"/>
        <v>2.5</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f t="shared" si="244"/>
        <v>6</v>
      </c>
      <c r="AX470" s="154" t="str">
        <f t="shared" si="245"/>
        <v/>
      </c>
      <c r="AY470" s="178">
        <f t="shared" si="246"/>
        <v>6</v>
      </c>
      <c r="AZ470" s="169" t="str">
        <f t="shared" si="247"/>
        <v/>
      </c>
      <c r="BA470" s="159">
        <f t="shared" si="248"/>
        <v>0.25</v>
      </c>
      <c r="BB470" s="160" t="str">
        <f t="shared" si="249"/>
        <v/>
      </c>
      <c r="BC470" s="171">
        <f t="shared" si="272"/>
        <v>0.25</v>
      </c>
      <c r="BD470" s="160" t="str">
        <f t="shared" si="250"/>
        <v/>
      </c>
      <c r="BE470" s="186" t="str">
        <f t="shared" si="251"/>
        <v/>
      </c>
      <c r="BF470" s="160" t="str">
        <f t="shared" si="252"/>
        <v/>
      </c>
      <c r="BG470" s="171" t="str">
        <f t="shared" si="253"/>
        <v/>
      </c>
      <c r="BH470" s="161" t="str">
        <f t="shared" si="254"/>
        <v/>
      </c>
      <c r="BI470" s="609"/>
      <c r="BQ470" s="52" t="s">
        <v>2504</v>
      </c>
    </row>
    <row r="471" spans="1:69" ht="56.25" x14ac:dyDescent="0.3">
      <c r="A471" s="205"/>
      <c r="B471" s="206"/>
      <c r="C471" s="198">
        <v>460</v>
      </c>
      <c r="D471" s="634" t="s">
        <v>3693</v>
      </c>
      <c r="E471" s="13" t="s">
        <v>3528</v>
      </c>
      <c r="F471" s="14"/>
      <c r="G471" s="123">
        <v>45197</v>
      </c>
      <c r="H471" s="126">
        <v>45204</v>
      </c>
      <c r="I471" s="132" t="s">
        <v>0</v>
      </c>
      <c r="J471" s="69"/>
      <c r="K471" s="136"/>
      <c r="L471" s="26"/>
      <c r="M471" s="372">
        <v>45204</v>
      </c>
      <c r="N471" s="147">
        <f t="shared" si="255"/>
        <v>6</v>
      </c>
      <c r="O471" s="23"/>
      <c r="P471" s="23"/>
      <c r="Q471" s="23"/>
      <c r="R471" s="23" t="s">
        <v>0</v>
      </c>
      <c r="S471" s="23"/>
      <c r="T471" s="24"/>
      <c r="U471" s="25"/>
      <c r="V471" s="28">
        <v>0.25</v>
      </c>
      <c r="W471" s="299"/>
      <c r="X471" s="296"/>
      <c r="Y471" s="149">
        <f t="shared" si="241"/>
        <v>0.25</v>
      </c>
      <c r="Z471" s="148">
        <f t="shared" si="256"/>
        <v>2.5</v>
      </c>
      <c r="AA471" s="306"/>
      <c r="AB471" s="377">
        <f t="shared" si="265"/>
        <v>-30</v>
      </c>
      <c r="AC471" s="348"/>
      <c r="AD471" s="210" t="str">
        <f t="shared" si="242"/>
        <v/>
      </c>
      <c r="AE471" s="345">
        <f t="shared" si="257"/>
        <v>-27.5</v>
      </c>
      <c r="AF471" s="318"/>
      <c r="AG471" s="317"/>
      <c r="AH471" s="315"/>
      <c r="AI471" s="150">
        <f t="shared" si="258"/>
        <v>0</v>
      </c>
      <c r="AJ471" s="151">
        <f t="shared" si="243"/>
        <v>2.5</v>
      </c>
      <c r="AK471" s="152">
        <f t="shared" si="259"/>
        <v>2.5</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f t="shared" si="244"/>
        <v>6</v>
      </c>
      <c r="AX471" s="154" t="str">
        <f t="shared" si="245"/>
        <v/>
      </c>
      <c r="AY471" s="178">
        <f t="shared" si="246"/>
        <v>6</v>
      </c>
      <c r="AZ471" s="169" t="str">
        <f t="shared" si="247"/>
        <v/>
      </c>
      <c r="BA471" s="159">
        <f t="shared" si="248"/>
        <v>0.25</v>
      </c>
      <c r="BB471" s="160" t="str">
        <f t="shared" si="249"/>
        <v/>
      </c>
      <c r="BC471" s="171">
        <f t="shared" si="272"/>
        <v>0.25</v>
      </c>
      <c r="BD471" s="160" t="str">
        <f t="shared" si="250"/>
        <v/>
      </c>
      <c r="BE471" s="186" t="str">
        <f t="shared" si="251"/>
        <v/>
      </c>
      <c r="BF471" s="160" t="str">
        <f t="shared" si="252"/>
        <v/>
      </c>
      <c r="BG471" s="171" t="str">
        <f t="shared" si="253"/>
        <v/>
      </c>
      <c r="BH471" s="161" t="str">
        <f t="shared" si="254"/>
        <v/>
      </c>
      <c r="BI471" s="609"/>
      <c r="BQ471" s="52" t="s">
        <v>2505</v>
      </c>
    </row>
    <row r="472" spans="1:69" ht="56.25" x14ac:dyDescent="0.3">
      <c r="A472" s="205"/>
      <c r="B472" s="206"/>
      <c r="C472" s="197">
        <v>461</v>
      </c>
      <c r="D472" s="635" t="s">
        <v>3693</v>
      </c>
      <c r="E472" s="13" t="s">
        <v>3505</v>
      </c>
      <c r="F472" s="14"/>
      <c r="G472" s="123">
        <v>45197</v>
      </c>
      <c r="H472" s="124">
        <v>45204</v>
      </c>
      <c r="I472" s="130" t="s">
        <v>0</v>
      </c>
      <c r="J472" s="21"/>
      <c r="K472" s="134"/>
      <c r="L472" s="24"/>
      <c r="M472" s="372">
        <v>45204</v>
      </c>
      <c r="N472" s="147">
        <f t="shared" si="255"/>
        <v>6</v>
      </c>
      <c r="O472" s="23"/>
      <c r="P472" s="23"/>
      <c r="Q472" s="23"/>
      <c r="R472" s="23" t="s">
        <v>0</v>
      </c>
      <c r="S472" s="23"/>
      <c r="T472" s="24"/>
      <c r="U472" s="25"/>
      <c r="V472" s="28">
        <v>0.25</v>
      </c>
      <c r="W472" s="299"/>
      <c r="X472" s="296"/>
      <c r="Y472" s="149">
        <f t="shared" si="241"/>
        <v>0.25</v>
      </c>
      <c r="Z472" s="148">
        <f t="shared" si="256"/>
        <v>2.5</v>
      </c>
      <c r="AA472" s="306"/>
      <c r="AB472" s="377">
        <f t="shared" si="265"/>
        <v>-30</v>
      </c>
      <c r="AC472" s="348"/>
      <c r="AD472" s="210" t="str">
        <f t="shared" si="242"/>
        <v/>
      </c>
      <c r="AE472" s="345">
        <f t="shared" si="257"/>
        <v>-27.5</v>
      </c>
      <c r="AF472" s="318"/>
      <c r="AG472" s="317"/>
      <c r="AH472" s="315"/>
      <c r="AI472" s="150">
        <f t="shared" si="258"/>
        <v>0</v>
      </c>
      <c r="AJ472" s="151">
        <f t="shared" si="243"/>
        <v>2.5</v>
      </c>
      <c r="AK472" s="152">
        <f t="shared" si="259"/>
        <v>2.5</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f t="shared" si="244"/>
        <v>6</v>
      </c>
      <c r="AX472" s="154" t="str">
        <f t="shared" si="245"/>
        <v/>
      </c>
      <c r="AY472" s="178">
        <f t="shared" si="246"/>
        <v>6</v>
      </c>
      <c r="AZ472" s="169" t="str">
        <f t="shared" si="247"/>
        <v/>
      </c>
      <c r="BA472" s="159">
        <f t="shared" si="248"/>
        <v>0.25</v>
      </c>
      <c r="BB472" s="160" t="str">
        <f t="shared" si="249"/>
        <v/>
      </c>
      <c r="BC472" s="171">
        <f t="shared" si="272"/>
        <v>0.25</v>
      </c>
      <c r="BD472" s="160" t="str">
        <f t="shared" si="250"/>
        <v/>
      </c>
      <c r="BE472" s="186" t="str">
        <f t="shared" si="251"/>
        <v/>
      </c>
      <c r="BF472" s="160" t="str">
        <f t="shared" si="252"/>
        <v/>
      </c>
      <c r="BG472" s="171" t="str">
        <f t="shared" si="253"/>
        <v/>
      </c>
      <c r="BH472" s="161" t="str">
        <f t="shared" si="254"/>
        <v/>
      </c>
      <c r="BI472" s="609"/>
      <c r="BQ472" s="52" t="s">
        <v>2506</v>
      </c>
    </row>
    <row r="473" spans="1:69" ht="37.5" x14ac:dyDescent="0.3">
      <c r="A473" s="205"/>
      <c r="B473" s="206"/>
      <c r="C473" s="198">
        <v>462</v>
      </c>
      <c r="D473" s="615" t="s">
        <v>3694</v>
      </c>
      <c r="E473" s="15" t="s">
        <v>3599</v>
      </c>
      <c r="F473" s="14"/>
      <c r="G473" s="123">
        <v>45201</v>
      </c>
      <c r="H473" s="124"/>
      <c r="I473" s="130"/>
      <c r="J473" s="21"/>
      <c r="K473" s="134"/>
      <c r="L473" s="24"/>
      <c r="M473" s="372">
        <v>45201</v>
      </c>
      <c r="N473" s="147">
        <f t="shared" si="255"/>
        <v>1</v>
      </c>
      <c r="O473" s="23"/>
      <c r="P473" s="23"/>
      <c r="Q473" s="23"/>
      <c r="R473" s="23" t="s">
        <v>0</v>
      </c>
      <c r="S473" s="23"/>
      <c r="T473" s="24"/>
      <c r="U473" s="25"/>
      <c r="V473" s="28">
        <v>0.25</v>
      </c>
      <c r="W473" s="299"/>
      <c r="X473" s="296"/>
      <c r="Y473" s="149">
        <f t="shared" si="241"/>
        <v>0.25</v>
      </c>
      <c r="Z473" s="148">
        <f t="shared" si="256"/>
        <v>2.5</v>
      </c>
      <c r="AA473" s="306"/>
      <c r="AB473" s="377">
        <f t="shared" si="265"/>
        <v>-30</v>
      </c>
      <c r="AC473" s="348"/>
      <c r="AD473" s="210" t="str">
        <f t="shared" si="242"/>
        <v/>
      </c>
      <c r="AE473" s="345">
        <f t="shared" si="257"/>
        <v>-27.5</v>
      </c>
      <c r="AF473" s="318"/>
      <c r="AG473" s="317"/>
      <c r="AH473" s="315"/>
      <c r="AI473" s="150">
        <f t="shared" si="258"/>
        <v>0</v>
      </c>
      <c r="AJ473" s="151">
        <f t="shared" si="243"/>
        <v>2.5</v>
      </c>
      <c r="AK473" s="152">
        <f t="shared" si="259"/>
        <v>2.5</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f t="shared" si="244"/>
        <v>1</v>
      </c>
      <c r="AX473" s="154" t="str">
        <f t="shared" si="245"/>
        <v/>
      </c>
      <c r="AY473" s="178">
        <f t="shared" si="246"/>
        <v>1</v>
      </c>
      <c r="AZ473" s="169" t="str">
        <f t="shared" si="247"/>
        <v/>
      </c>
      <c r="BA473" s="159">
        <f t="shared" si="248"/>
        <v>0.25</v>
      </c>
      <c r="BB473" s="160" t="str">
        <f t="shared" si="249"/>
        <v/>
      </c>
      <c r="BC473" s="171">
        <f t="shared" si="272"/>
        <v>0.25</v>
      </c>
      <c r="BD473" s="160" t="str">
        <f t="shared" si="250"/>
        <v/>
      </c>
      <c r="BE473" s="186" t="str">
        <f t="shared" si="251"/>
        <v/>
      </c>
      <c r="BF473" s="160" t="str">
        <f t="shared" si="252"/>
        <v/>
      </c>
      <c r="BG473" s="171" t="str">
        <f t="shared" si="253"/>
        <v/>
      </c>
      <c r="BH473" s="161" t="str">
        <f t="shared" si="254"/>
        <v/>
      </c>
      <c r="BI473" s="609"/>
      <c r="BQ473" s="52" t="s">
        <v>2507</v>
      </c>
    </row>
    <row r="474" spans="1:69" ht="37.5" x14ac:dyDescent="0.3">
      <c r="A474" s="205"/>
      <c r="B474" s="206"/>
      <c r="C474" s="198">
        <v>463</v>
      </c>
      <c r="D474" s="618" t="s">
        <v>3695</v>
      </c>
      <c r="E474" s="13" t="s">
        <v>3599</v>
      </c>
      <c r="F474" s="14"/>
      <c r="G474" s="123">
        <v>45201</v>
      </c>
      <c r="H474" s="124"/>
      <c r="I474" s="130"/>
      <c r="J474" s="21"/>
      <c r="K474" s="134"/>
      <c r="L474" s="24"/>
      <c r="M474" s="372">
        <v>45201</v>
      </c>
      <c r="N474" s="147">
        <f t="shared" si="255"/>
        <v>1</v>
      </c>
      <c r="O474" s="23"/>
      <c r="P474" s="23"/>
      <c r="Q474" s="23"/>
      <c r="R474" s="23" t="s">
        <v>0</v>
      </c>
      <c r="S474" s="23"/>
      <c r="T474" s="24"/>
      <c r="U474" s="25"/>
      <c r="V474" s="28">
        <v>0.25</v>
      </c>
      <c r="W474" s="299"/>
      <c r="X474" s="296"/>
      <c r="Y474" s="149">
        <f t="shared" si="241"/>
        <v>0.25</v>
      </c>
      <c r="Z474" s="148">
        <f t="shared" si="256"/>
        <v>2.5</v>
      </c>
      <c r="AA474" s="306"/>
      <c r="AB474" s="377">
        <f t="shared" si="265"/>
        <v>-30</v>
      </c>
      <c r="AC474" s="348"/>
      <c r="AD474" s="210" t="str">
        <f t="shared" si="242"/>
        <v/>
      </c>
      <c r="AE474" s="345">
        <f t="shared" si="257"/>
        <v>-27.5</v>
      </c>
      <c r="AF474" s="318"/>
      <c r="AG474" s="317"/>
      <c r="AH474" s="315"/>
      <c r="AI474" s="150">
        <f t="shared" si="258"/>
        <v>0</v>
      </c>
      <c r="AJ474" s="151">
        <f t="shared" si="243"/>
        <v>2.5</v>
      </c>
      <c r="AK474" s="152">
        <f t="shared" si="259"/>
        <v>2.5</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f t="shared" si="244"/>
        <v>1</v>
      </c>
      <c r="AX474" s="154" t="str">
        <f t="shared" si="245"/>
        <v/>
      </c>
      <c r="AY474" s="178">
        <f t="shared" si="246"/>
        <v>1</v>
      </c>
      <c r="AZ474" s="169" t="str">
        <f t="shared" si="247"/>
        <v/>
      </c>
      <c r="BA474" s="159">
        <f t="shared" si="248"/>
        <v>0.25</v>
      </c>
      <c r="BB474" s="160" t="str">
        <f t="shared" si="249"/>
        <v/>
      </c>
      <c r="BC474" s="171">
        <f t="shared" si="272"/>
        <v>0.25</v>
      </c>
      <c r="BD474" s="160" t="str">
        <f t="shared" si="250"/>
        <v/>
      </c>
      <c r="BE474" s="186" t="str">
        <f t="shared" si="251"/>
        <v/>
      </c>
      <c r="BF474" s="160" t="str">
        <f t="shared" si="252"/>
        <v/>
      </c>
      <c r="BG474" s="171" t="str">
        <f t="shared" si="253"/>
        <v/>
      </c>
      <c r="BH474" s="161" t="str">
        <f t="shared" si="254"/>
        <v/>
      </c>
      <c r="BI474" s="609"/>
      <c r="BQ474" s="52" t="s">
        <v>2508</v>
      </c>
    </row>
    <row r="475" spans="1:69" ht="37.5" x14ac:dyDescent="0.3">
      <c r="A475" s="205"/>
      <c r="B475" s="206"/>
      <c r="C475" s="197">
        <v>464</v>
      </c>
      <c r="D475" s="618" t="s">
        <v>3696</v>
      </c>
      <c r="E475" s="13" t="s">
        <v>3486</v>
      </c>
      <c r="F475" s="14"/>
      <c r="G475" s="123">
        <v>45201</v>
      </c>
      <c r="H475" s="124">
        <v>45208</v>
      </c>
      <c r="I475" s="130" t="s">
        <v>0</v>
      </c>
      <c r="J475" s="21"/>
      <c r="K475" s="134"/>
      <c r="L475" s="24"/>
      <c r="M475" s="372">
        <v>45208</v>
      </c>
      <c r="N475" s="147">
        <f t="shared" si="255"/>
        <v>6</v>
      </c>
      <c r="O475" s="23" t="s">
        <v>0</v>
      </c>
      <c r="P475" s="23"/>
      <c r="Q475" s="23"/>
      <c r="R475" s="23"/>
      <c r="S475" s="23"/>
      <c r="T475" s="24"/>
      <c r="U475" s="25"/>
      <c r="V475" s="28">
        <v>0.25</v>
      </c>
      <c r="W475" s="299">
        <v>0.25</v>
      </c>
      <c r="X475" s="296"/>
      <c r="Y475" s="149">
        <f t="shared" si="241"/>
        <v>0.5</v>
      </c>
      <c r="Z475" s="148">
        <f t="shared" si="256"/>
        <v>7.5</v>
      </c>
      <c r="AA475" s="306"/>
      <c r="AB475" s="377">
        <f t="shared" si="265"/>
        <v>-30</v>
      </c>
      <c r="AC475" s="348"/>
      <c r="AD475" s="210" t="str">
        <f t="shared" si="242"/>
        <v/>
      </c>
      <c r="AE475" s="345">
        <f t="shared" si="257"/>
        <v>-22.5</v>
      </c>
      <c r="AF475" s="318"/>
      <c r="AG475" s="317"/>
      <c r="AH475" s="315"/>
      <c r="AI475" s="150">
        <f t="shared" si="258"/>
        <v>0</v>
      </c>
      <c r="AJ475" s="151">
        <f t="shared" si="243"/>
        <v>7.5</v>
      </c>
      <c r="AK475" s="152">
        <f t="shared" si="259"/>
        <v>7.5</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f t="shared" si="244"/>
        <v>6</v>
      </c>
      <c r="AX475" s="154" t="str">
        <f t="shared" si="245"/>
        <v/>
      </c>
      <c r="AY475" s="178">
        <f t="shared" si="246"/>
        <v>6</v>
      </c>
      <c r="AZ475" s="169" t="str">
        <f t="shared" si="247"/>
        <v/>
      </c>
      <c r="BA475" s="159">
        <f t="shared" si="248"/>
        <v>0.25</v>
      </c>
      <c r="BB475" s="160" t="str">
        <f t="shared" si="249"/>
        <v/>
      </c>
      <c r="BC475" s="171">
        <f t="shared" si="272"/>
        <v>0.25</v>
      </c>
      <c r="BD475" s="160" t="str">
        <f t="shared" si="250"/>
        <v/>
      </c>
      <c r="BE475" s="186">
        <f t="shared" si="251"/>
        <v>0.25</v>
      </c>
      <c r="BF475" s="160" t="str">
        <f t="shared" si="252"/>
        <v/>
      </c>
      <c r="BG475" s="171">
        <f t="shared" si="253"/>
        <v>0.25</v>
      </c>
      <c r="BH475" s="161" t="str">
        <f t="shared" si="254"/>
        <v/>
      </c>
      <c r="BI475" s="609"/>
      <c r="BQ475" s="52" t="s">
        <v>2509</v>
      </c>
    </row>
    <row r="476" spans="1:69" ht="37.5" x14ac:dyDescent="0.3">
      <c r="A476" s="205"/>
      <c r="B476" s="206"/>
      <c r="C476" s="198">
        <v>465</v>
      </c>
      <c r="D476" s="622" t="s">
        <v>3696</v>
      </c>
      <c r="E476" s="13" t="s">
        <v>3528</v>
      </c>
      <c r="F476" s="14"/>
      <c r="G476" s="123">
        <v>45201</v>
      </c>
      <c r="H476" s="124"/>
      <c r="I476" s="130"/>
      <c r="J476" s="21"/>
      <c r="K476" s="134"/>
      <c r="L476" s="24"/>
      <c r="M476" s="372">
        <v>45204</v>
      </c>
      <c r="N476" s="147">
        <f t="shared" si="255"/>
        <v>4</v>
      </c>
      <c r="O476" s="23" t="s">
        <v>0</v>
      </c>
      <c r="P476" s="23"/>
      <c r="Q476" s="23"/>
      <c r="R476" s="23"/>
      <c r="S476" s="23"/>
      <c r="T476" s="24"/>
      <c r="U476" s="25"/>
      <c r="V476" s="28">
        <v>0.25</v>
      </c>
      <c r="W476" s="299">
        <v>0.25</v>
      </c>
      <c r="X476" s="296"/>
      <c r="Y476" s="149">
        <f t="shared" si="241"/>
        <v>0.5</v>
      </c>
      <c r="Z476" s="148">
        <f t="shared" si="256"/>
        <v>7.5</v>
      </c>
      <c r="AA476" s="306"/>
      <c r="AB476" s="377">
        <f t="shared" si="265"/>
        <v>-30</v>
      </c>
      <c r="AC476" s="348"/>
      <c r="AD476" s="210" t="str">
        <f t="shared" si="242"/>
        <v/>
      </c>
      <c r="AE476" s="345">
        <f t="shared" si="257"/>
        <v>-22.5</v>
      </c>
      <c r="AF476" s="318"/>
      <c r="AG476" s="317"/>
      <c r="AH476" s="315"/>
      <c r="AI476" s="150">
        <f t="shared" si="258"/>
        <v>0</v>
      </c>
      <c r="AJ476" s="151">
        <f t="shared" si="243"/>
        <v>7.5</v>
      </c>
      <c r="AK476" s="152">
        <f t="shared" si="259"/>
        <v>7.5</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f t="shared" si="244"/>
        <v>4</v>
      </c>
      <c r="AX476" s="154" t="str">
        <f t="shared" si="245"/>
        <v/>
      </c>
      <c r="AY476" s="178">
        <f t="shared" si="246"/>
        <v>4</v>
      </c>
      <c r="AZ476" s="169" t="str">
        <f t="shared" si="247"/>
        <v/>
      </c>
      <c r="BA476" s="159">
        <f t="shared" si="248"/>
        <v>0.25</v>
      </c>
      <c r="BB476" s="160" t="str">
        <f t="shared" si="249"/>
        <v/>
      </c>
      <c r="BC476" s="171">
        <f t="shared" si="272"/>
        <v>0.25</v>
      </c>
      <c r="BD476" s="160" t="str">
        <f t="shared" si="250"/>
        <v/>
      </c>
      <c r="BE476" s="186">
        <f t="shared" si="251"/>
        <v>0.25</v>
      </c>
      <c r="BF476" s="160" t="str">
        <f t="shared" si="252"/>
        <v/>
      </c>
      <c r="BG476" s="171">
        <f t="shared" si="253"/>
        <v>0.25</v>
      </c>
      <c r="BH476" s="161" t="str">
        <f t="shared" si="254"/>
        <v/>
      </c>
      <c r="BI476" s="609"/>
      <c r="BQ476" s="52" t="s">
        <v>2510</v>
      </c>
    </row>
    <row r="477" spans="1:69" ht="37.5" x14ac:dyDescent="0.3">
      <c r="A477" s="205"/>
      <c r="B477" s="206"/>
      <c r="C477" s="197">
        <v>466</v>
      </c>
      <c r="D477" s="623" t="s">
        <v>3696</v>
      </c>
      <c r="E477" s="15"/>
      <c r="F477" s="14"/>
      <c r="G477" s="123">
        <v>45201</v>
      </c>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56.25" x14ac:dyDescent="0.3">
      <c r="A478" s="205"/>
      <c r="B478" s="206"/>
      <c r="C478" s="198">
        <v>467</v>
      </c>
      <c r="D478" s="618" t="s">
        <v>3697</v>
      </c>
      <c r="E478" s="13" t="s">
        <v>3486</v>
      </c>
      <c r="F478" s="14"/>
      <c r="G478" s="123">
        <v>45202</v>
      </c>
      <c r="H478" s="124">
        <v>45208</v>
      </c>
      <c r="I478" s="130" t="s">
        <v>0</v>
      </c>
      <c r="J478" s="21"/>
      <c r="K478" s="134"/>
      <c r="L478" s="24"/>
      <c r="M478" s="372">
        <v>45208</v>
      </c>
      <c r="N478" s="147">
        <f t="shared" si="255"/>
        <v>5</v>
      </c>
      <c r="O478" s="23" t="s">
        <v>0</v>
      </c>
      <c r="P478" s="23"/>
      <c r="Q478" s="23"/>
      <c r="R478" s="23"/>
      <c r="S478" s="23"/>
      <c r="T478" s="24"/>
      <c r="U478" s="25"/>
      <c r="V478" s="28">
        <v>0.25</v>
      </c>
      <c r="W478" s="299">
        <v>0.25</v>
      </c>
      <c r="X478" s="296"/>
      <c r="Y478" s="149">
        <f t="shared" si="241"/>
        <v>0.5</v>
      </c>
      <c r="Z478" s="148">
        <f t="shared" si="256"/>
        <v>7.5</v>
      </c>
      <c r="AA478" s="306"/>
      <c r="AB478" s="377">
        <f t="shared" si="265"/>
        <v>-30</v>
      </c>
      <c r="AC478" s="348"/>
      <c r="AD478" s="210" t="str">
        <f t="shared" si="242"/>
        <v/>
      </c>
      <c r="AE478" s="345">
        <f t="shared" si="257"/>
        <v>-22.5</v>
      </c>
      <c r="AF478" s="318"/>
      <c r="AG478" s="317"/>
      <c r="AH478" s="315"/>
      <c r="AI478" s="150">
        <f t="shared" si="258"/>
        <v>0</v>
      </c>
      <c r="AJ478" s="151">
        <f t="shared" si="243"/>
        <v>7.5</v>
      </c>
      <c r="AK478" s="152">
        <f t="shared" si="259"/>
        <v>7.5</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f t="shared" si="244"/>
        <v>5</v>
      </c>
      <c r="AX478" s="154" t="str">
        <f t="shared" si="245"/>
        <v/>
      </c>
      <c r="AY478" s="178">
        <f t="shared" si="246"/>
        <v>5</v>
      </c>
      <c r="AZ478" s="169" t="str">
        <f t="shared" si="247"/>
        <v/>
      </c>
      <c r="BA478" s="159">
        <f t="shared" si="248"/>
        <v>0.25</v>
      </c>
      <c r="BB478" s="160" t="str">
        <f t="shared" si="249"/>
        <v/>
      </c>
      <c r="BC478" s="171">
        <f t="shared" si="272"/>
        <v>0.25</v>
      </c>
      <c r="BD478" s="160" t="str">
        <f t="shared" si="250"/>
        <v/>
      </c>
      <c r="BE478" s="186">
        <f t="shared" si="251"/>
        <v>0.25</v>
      </c>
      <c r="BF478" s="160" t="str">
        <f t="shared" si="252"/>
        <v/>
      </c>
      <c r="BG478" s="171">
        <f t="shared" si="253"/>
        <v>0.25</v>
      </c>
      <c r="BH478" s="161" t="str">
        <f t="shared" si="254"/>
        <v/>
      </c>
      <c r="BI478" s="609"/>
      <c r="BQ478" s="52" t="s">
        <v>2511</v>
      </c>
    </row>
    <row r="479" spans="1:69" ht="56.25" x14ac:dyDescent="0.3">
      <c r="A479" s="205"/>
      <c r="B479" s="206"/>
      <c r="C479" s="198">
        <v>468</v>
      </c>
      <c r="D479" s="622" t="s">
        <v>3697</v>
      </c>
      <c r="E479" s="13" t="s">
        <v>3528</v>
      </c>
      <c r="F479" s="14"/>
      <c r="G479" s="123">
        <v>45202</v>
      </c>
      <c r="H479" s="124"/>
      <c r="I479" s="130"/>
      <c r="J479" s="21"/>
      <c r="K479" s="134"/>
      <c r="L479" s="24"/>
      <c r="M479" s="372">
        <v>45204</v>
      </c>
      <c r="N479" s="147">
        <f t="shared" si="255"/>
        <v>3</v>
      </c>
      <c r="O479" s="23" t="s">
        <v>0</v>
      </c>
      <c r="P479" s="23"/>
      <c r="Q479" s="23"/>
      <c r="R479" s="23"/>
      <c r="S479" s="23"/>
      <c r="T479" s="24"/>
      <c r="U479" s="25"/>
      <c r="V479" s="28">
        <v>0.25</v>
      </c>
      <c r="W479" s="299">
        <v>0.25</v>
      </c>
      <c r="X479" s="296"/>
      <c r="Y479" s="149">
        <f t="shared" si="241"/>
        <v>0.5</v>
      </c>
      <c r="Z479" s="148">
        <f t="shared" si="256"/>
        <v>7.5</v>
      </c>
      <c r="AA479" s="306"/>
      <c r="AB479" s="377">
        <f t="shared" si="265"/>
        <v>-30</v>
      </c>
      <c r="AC479" s="348"/>
      <c r="AD479" s="210" t="str">
        <f t="shared" si="242"/>
        <v/>
      </c>
      <c r="AE479" s="345">
        <f t="shared" si="257"/>
        <v>-22.5</v>
      </c>
      <c r="AF479" s="318"/>
      <c r="AG479" s="317"/>
      <c r="AH479" s="315"/>
      <c r="AI479" s="150">
        <f t="shared" si="258"/>
        <v>0</v>
      </c>
      <c r="AJ479" s="151">
        <f t="shared" si="243"/>
        <v>7.5</v>
      </c>
      <c r="AK479" s="152">
        <f t="shared" si="259"/>
        <v>7.5</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f t="shared" si="244"/>
        <v>3</v>
      </c>
      <c r="AX479" s="154" t="str">
        <f t="shared" si="245"/>
        <v/>
      </c>
      <c r="AY479" s="178">
        <f t="shared" si="246"/>
        <v>3</v>
      </c>
      <c r="AZ479" s="169" t="str">
        <f t="shared" si="247"/>
        <v/>
      </c>
      <c r="BA479" s="159">
        <f t="shared" si="248"/>
        <v>0.25</v>
      </c>
      <c r="BB479" s="160" t="str">
        <f t="shared" si="249"/>
        <v/>
      </c>
      <c r="BC479" s="171">
        <f t="shared" si="272"/>
        <v>0.25</v>
      </c>
      <c r="BD479" s="160" t="str">
        <f t="shared" si="250"/>
        <v/>
      </c>
      <c r="BE479" s="186">
        <f t="shared" si="251"/>
        <v>0.25</v>
      </c>
      <c r="BF479" s="160" t="str">
        <f t="shared" si="252"/>
        <v/>
      </c>
      <c r="BG479" s="171">
        <f t="shared" si="253"/>
        <v>0.25</v>
      </c>
      <c r="BH479" s="161" t="str">
        <f t="shared" si="254"/>
        <v/>
      </c>
      <c r="BI479" s="609"/>
      <c r="BQ479" s="52" t="s">
        <v>2512</v>
      </c>
    </row>
    <row r="480" spans="1:69" ht="56.25" x14ac:dyDescent="0.3">
      <c r="A480" s="205"/>
      <c r="B480" s="206"/>
      <c r="C480" s="197">
        <v>469</v>
      </c>
      <c r="D480" s="623" t="s">
        <v>3697</v>
      </c>
      <c r="E480" s="13" t="s">
        <v>3505</v>
      </c>
      <c r="F480" s="14"/>
      <c r="G480" s="123">
        <v>45202</v>
      </c>
      <c r="H480" s="124">
        <v>45208</v>
      </c>
      <c r="I480" s="130" t="s">
        <v>0</v>
      </c>
      <c r="J480" s="21"/>
      <c r="K480" s="134"/>
      <c r="L480" s="24"/>
      <c r="M480" s="372">
        <v>45208</v>
      </c>
      <c r="N480" s="147">
        <f t="shared" si="255"/>
        <v>5</v>
      </c>
      <c r="O480" s="23"/>
      <c r="P480" s="23"/>
      <c r="Q480" s="23"/>
      <c r="R480" s="23" t="s">
        <v>0</v>
      </c>
      <c r="S480" s="23"/>
      <c r="T480" s="24"/>
      <c r="U480" s="25"/>
      <c r="V480" s="28">
        <v>0.25</v>
      </c>
      <c r="W480" s="299"/>
      <c r="X480" s="296"/>
      <c r="Y480" s="149">
        <f t="shared" si="241"/>
        <v>0.25</v>
      </c>
      <c r="Z480" s="148">
        <f t="shared" si="256"/>
        <v>2.5</v>
      </c>
      <c r="AA480" s="306"/>
      <c r="AB480" s="377">
        <f t="shared" si="265"/>
        <v>-30</v>
      </c>
      <c r="AC480" s="348"/>
      <c r="AD480" s="210" t="str">
        <f t="shared" si="242"/>
        <v/>
      </c>
      <c r="AE480" s="345">
        <f t="shared" si="257"/>
        <v>-27.5</v>
      </c>
      <c r="AF480" s="318"/>
      <c r="AG480" s="317"/>
      <c r="AH480" s="315"/>
      <c r="AI480" s="150">
        <f t="shared" si="258"/>
        <v>0</v>
      </c>
      <c r="AJ480" s="151">
        <f t="shared" si="243"/>
        <v>2.5</v>
      </c>
      <c r="AK480" s="152">
        <f t="shared" si="259"/>
        <v>2.5</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f t="shared" si="244"/>
        <v>5</v>
      </c>
      <c r="AX480" s="154" t="str">
        <f t="shared" si="245"/>
        <v/>
      </c>
      <c r="AY480" s="178">
        <f t="shared" si="246"/>
        <v>5</v>
      </c>
      <c r="AZ480" s="169" t="str">
        <f t="shared" si="247"/>
        <v/>
      </c>
      <c r="BA480" s="159">
        <f t="shared" si="248"/>
        <v>0.25</v>
      </c>
      <c r="BB480" s="160" t="str">
        <f t="shared" si="249"/>
        <v/>
      </c>
      <c r="BC480" s="171">
        <f t="shared" si="272"/>
        <v>0.25</v>
      </c>
      <c r="BD480" s="160" t="str">
        <f t="shared" si="250"/>
        <v/>
      </c>
      <c r="BE480" s="186" t="str">
        <f t="shared" si="251"/>
        <v/>
      </c>
      <c r="BF480" s="160" t="str">
        <f t="shared" si="252"/>
        <v/>
      </c>
      <c r="BG480" s="171" t="str">
        <f t="shared" si="253"/>
        <v/>
      </c>
      <c r="BH480" s="161" t="str">
        <f t="shared" si="254"/>
        <v/>
      </c>
      <c r="BI480" s="609"/>
      <c r="BQ480" s="52" t="s">
        <v>2513</v>
      </c>
    </row>
    <row r="481" spans="1:69" ht="42" customHeight="1" x14ac:dyDescent="0.3">
      <c r="A481" s="205"/>
      <c r="B481" s="206"/>
      <c r="C481" s="198">
        <v>470</v>
      </c>
      <c r="D481" s="615" t="s">
        <v>3698</v>
      </c>
      <c r="E481" s="15" t="s">
        <v>3486</v>
      </c>
      <c r="F481" s="14"/>
      <c r="G481" s="123">
        <v>45202</v>
      </c>
      <c r="H481" s="124">
        <v>45208</v>
      </c>
      <c r="I481" s="130" t="s">
        <v>0</v>
      </c>
      <c r="J481" s="21"/>
      <c r="K481" s="134"/>
      <c r="L481" s="24"/>
      <c r="M481" s="372">
        <v>45208</v>
      </c>
      <c r="N481" s="147">
        <f t="shared" si="255"/>
        <v>5</v>
      </c>
      <c r="O481" s="23" t="s">
        <v>0</v>
      </c>
      <c r="P481" s="23"/>
      <c r="Q481" s="23"/>
      <c r="R481" s="23"/>
      <c r="S481" s="23"/>
      <c r="T481" s="24"/>
      <c r="U481" s="25"/>
      <c r="V481" s="28">
        <v>0.25</v>
      </c>
      <c r="W481" s="299">
        <v>0.25</v>
      </c>
      <c r="X481" s="296"/>
      <c r="Y481" s="149">
        <f t="shared" si="241"/>
        <v>0.5</v>
      </c>
      <c r="Z481" s="148">
        <f t="shared" si="256"/>
        <v>7.5</v>
      </c>
      <c r="AA481" s="306"/>
      <c r="AB481" s="377">
        <f t="shared" si="265"/>
        <v>-30</v>
      </c>
      <c r="AC481" s="348"/>
      <c r="AD481" s="210" t="str">
        <f t="shared" si="242"/>
        <v/>
      </c>
      <c r="AE481" s="345">
        <f t="shared" si="257"/>
        <v>-22.5</v>
      </c>
      <c r="AF481" s="318"/>
      <c r="AG481" s="317"/>
      <c r="AH481" s="315"/>
      <c r="AI481" s="150">
        <f t="shared" si="258"/>
        <v>0</v>
      </c>
      <c r="AJ481" s="151">
        <f t="shared" si="243"/>
        <v>7.5</v>
      </c>
      <c r="AK481" s="152">
        <f t="shared" si="259"/>
        <v>7.5</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f t="shared" si="244"/>
        <v>5</v>
      </c>
      <c r="AX481" s="154" t="str">
        <f t="shared" si="245"/>
        <v/>
      </c>
      <c r="AY481" s="178">
        <f t="shared" si="246"/>
        <v>5</v>
      </c>
      <c r="AZ481" s="169" t="str">
        <f t="shared" si="247"/>
        <v/>
      </c>
      <c r="BA481" s="159">
        <f t="shared" si="248"/>
        <v>0.25</v>
      </c>
      <c r="BB481" s="160" t="str">
        <f t="shared" si="249"/>
        <v/>
      </c>
      <c r="BC481" s="171">
        <f t="shared" si="272"/>
        <v>0.25</v>
      </c>
      <c r="BD481" s="160" t="str">
        <f t="shared" si="250"/>
        <v/>
      </c>
      <c r="BE481" s="186">
        <f t="shared" si="251"/>
        <v>0.25</v>
      </c>
      <c r="BF481" s="160" t="str">
        <f t="shared" si="252"/>
        <v/>
      </c>
      <c r="BG481" s="171">
        <f t="shared" si="253"/>
        <v>0.25</v>
      </c>
      <c r="BH481" s="161" t="str">
        <f t="shared" si="254"/>
        <v/>
      </c>
      <c r="BI481" s="609"/>
      <c r="BQ481" s="52" t="s">
        <v>1800</v>
      </c>
    </row>
    <row r="482" spans="1:69" ht="41.25" customHeight="1" x14ac:dyDescent="0.3">
      <c r="A482" s="205"/>
      <c r="B482" s="206"/>
      <c r="C482" s="197">
        <v>471</v>
      </c>
      <c r="D482" s="616" t="s">
        <v>3698</v>
      </c>
      <c r="E482" s="13" t="s">
        <v>3528</v>
      </c>
      <c r="F482" s="14"/>
      <c r="G482" s="123">
        <v>45202</v>
      </c>
      <c r="H482" s="124"/>
      <c r="I482" s="130"/>
      <c r="J482" s="21"/>
      <c r="K482" s="134"/>
      <c r="L482" s="24"/>
      <c r="M482" s="372">
        <v>45204</v>
      </c>
      <c r="N482" s="147">
        <f t="shared" si="255"/>
        <v>3</v>
      </c>
      <c r="O482" s="23" t="s">
        <v>0</v>
      </c>
      <c r="P482" s="23"/>
      <c r="Q482" s="23"/>
      <c r="R482" s="23"/>
      <c r="S482" s="23"/>
      <c r="T482" s="24"/>
      <c r="U482" s="25"/>
      <c r="V482" s="28">
        <v>0.25</v>
      </c>
      <c r="W482" s="299">
        <v>0.25</v>
      </c>
      <c r="X482" s="296"/>
      <c r="Y482" s="149">
        <f t="shared" si="241"/>
        <v>0.5</v>
      </c>
      <c r="Z482" s="148">
        <f t="shared" si="256"/>
        <v>7.5</v>
      </c>
      <c r="AA482" s="306"/>
      <c r="AB482" s="377">
        <f t="shared" si="265"/>
        <v>-30</v>
      </c>
      <c r="AC482" s="348"/>
      <c r="AD482" s="210" t="str">
        <f t="shared" si="242"/>
        <v/>
      </c>
      <c r="AE482" s="345">
        <f t="shared" si="257"/>
        <v>-22.5</v>
      </c>
      <c r="AF482" s="318"/>
      <c r="AG482" s="317"/>
      <c r="AH482" s="315"/>
      <c r="AI482" s="150">
        <f t="shared" si="258"/>
        <v>0</v>
      </c>
      <c r="AJ482" s="151">
        <f t="shared" si="243"/>
        <v>7.5</v>
      </c>
      <c r="AK482" s="152">
        <f t="shared" si="259"/>
        <v>7.5</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f t="shared" si="244"/>
        <v>3</v>
      </c>
      <c r="AX482" s="154" t="str">
        <f t="shared" si="245"/>
        <v/>
      </c>
      <c r="AY482" s="178">
        <f t="shared" si="246"/>
        <v>3</v>
      </c>
      <c r="AZ482" s="169" t="str">
        <f t="shared" si="247"/>
        <v/>
      </c>
      <c r="BA482" s="159">
        <f t="shared" si="248"/>
        <v>0.25</v>
      </c>
      <c r="BB482" s="160" t="str">
        <f t="shared" si="249"/>
        <v/>
      </c>
      <c r="BC482" s="171">
        <f t="shared" si="272"/>
        <v>0.25</v>
      </c>
      <c r="BD482" s="160" t="str">
        <f t="shared" si="250"/>
        <v/>
      </c>
      <c r="BE482" s="186">
        <f t="shared" si="251"/>
        <v>0.25</v>
      </c>
      <c r="BF482" s="160" t="str">
        <f t="shared" si="252"/>
        <v/>
      </c>
      <c r="BG482" s="171">
        <f t="shared" si="253"/>
        <v>0.25</v>
      </c>
      <c r="BH482" s="161" t="str">
        <f t="shared" si="254"/>
        <v/>
      </c>
      <c r="BI482" s="609"/>
      <c r="BQ482" s="52" t="s">
        <v>2514</v>
      </c>
    </row>
    <row r="483" spans="1:69" ht="42" customHeight="1" x14ac:dyDescent="0.3">
      <c r="A483" s="205"/>
      <c r="B483" s="206"/>
      <c r="C483" s="198">
        <v>472</v>
      </c>
      <c r="D483" s="617" t="s">
        <v>3698</v>
      </c>
      <c r="E483" s="13" t="s">
        <v>3505</v>
      </c>
      <c r="F483" s="14"/>
      <c r="G483" s="123">
        <v>45202</v>
      </c>
      <c r="H483" s="124">
        <v>45208</v>
      </c>
      <c r="I483" s="130" t="s">
        <v>0</v>
      </c>
      <c r="J483" s="21"/>
      <c r="K483" s="134"/>
      <c r="L483" s="24"/>
      <c r="M483" s="372">
        <v>45208</v>
      </c>
      <c r="N483" s="147">
        <f t="shared" si="255"/>
        <v>5</v>
      </c>
      <c r="O483" s="23"/>
      <c r="P483" s="23"/>
      <c r="Q483" s="23"/>
      <c r="R483" s="23" t="s">
        <v>0</v>
      </c>
      <c r="S483" s="23"/>
      <c r="T483" s="24"/>
      <c r="U483" s="25"/>
      <c r="V483" s="28">
        <v>0.25</v>
      </c>
      <c r="W483" s="299"/>
      <c r="X483" s="296"/>
      <c r="Y483" s="149">
        <f t="shared" si="241"/>
        <v>0.25</v>
      </c>
      <c r="Z483" s="148">
        <f t="shared" si="256"/>
        <v>2.5</v>
      </c>
      <c r="AA483" s="306"/>
      <c r="AB483" s="377">
        <f t="shared" si="265"/>
        <v>-30</v>
      </c>
      <c r="AC483" s="348"/>
      <c r="AD483" s="210" t="str">
        <f t="shared" si="242"/>
        <v/>
      </c>
      <c r="AE483" s="345">
        <f t="shared" si="257"/>
        <v>-27.5</v>
      </c>
      <c r="AF483" s="318"/>
      <c r="AG483" s="317"/>
      <c r="AH483" s="315"/>
      <c r="AI483" s="150">
        <f t="shared" si="258"/>
        <v>0</v>
      </c>
      <c r="AJ483" s="151">
        <f t="shared" si="243"/>
        <v>2.5</v>
      </c>
      <c r="AK483" s="152">
        <f t="shared" si="259"/>
        <v>2.5</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f t="shared" si="244"/>
        <v>5</v>
      </c>
      <c r="AX483" s="154" t="str">
        <f t="shared" si="245"/>
        <v/>
      </c>
      <c r="AY483" s="178">
        <f t="shared" si="246"/>
        <v>5</v>
      </c>
      <c r="AZ483" s="169" t="str">
        <f t="shared" si="247"/>
        <v/>
      </c>
      <c r="BA483" s="159">
        <f t="shared" si="248"/>
        <v>0.25</v>
      </c>
      <c r="BB483" s="160" t="str">
        <f t="shared" si="249"/>
        <v/>
      </c>
      <c r="BC483" s="171">
        <f t="shared" si="272"/>
        <v>0.25</v>
      </c>
      <c r="BD483" s="160" t="str">
        <f t="shared" si="250"/>
        <v/>
      </c>
      <c r="BE483" s="186" t="str">
        <f t="shared" si="251"/>
        <v/>
      </c>
      <c r="BF483" s="160" t="str">
        <f t="shared" si="252"/>
        <v/>
      </c>
      <c r="BG483" s="171" t="str">
        <f t="shared" si="253"/>
        <v/>
      </c>
      <c r="BH483" s="161" t="str">
        <f t="shared" si="254"/>
        <v/>
      </c>
      <c r="BI483" s="609"/>
      <c r="BQ483" s="52" t="s">
        <v>2515</v>
      </c>
    </row>
    <row r="484" spans="1:69" ht="78.75" customHeight="1" x14ac:dyDescent="0.3">
      <c r="A484" s="205"/>
      <c r="B484" s="206"/>
      <c r="C484" s="198">
        <v>473</v>
      </c>
      <c r="D484" s="618" t="s">
        <v>3699</v>
      </c>
      <c r="E484" s="13" t="s">
        <v>3486</v>
      </c>
      <c r="F484" s="14"/>
      <c r="G484" s="123">
        <v>45203</v>
      </c>
      <c r="H484" s="124">
        <v>45208</v>
      </c>
      <c r="I484" s="130" t="s">
        <v>0</v>
      </c>
      <c r="J484" s="21"/>
      <c r="K484" s="134"/>
      <c r="L484" s="24"/>
      <c r="M484" s="372">
        <v>45208</v>
      </c>
      <c r="N484" s="147">
        <f t="shared" si="255"/>
        <v>4</v>
      </c>
      <c r="O484" s="23" t="s">
        <v>0</v>
      </c>
      <c r="P484" s="23"/>
      <c r="Q484" s="23"/>
      <c r="R484" s="23"/>
      <c r="S484" s="23"/>
      <c r="T484" s="24"/>
      <c r="U484" s="25"/>
      <c r="V484" s="28">
        <v>0.25</v>
      </c>
      <c r="W484" s="299">
        <v>0.25</v>
      </c>
      <c r="X484" s="296"/>
      <c r="Y484" s="149">
        <f t="shared" si="241"/>
        <v>0.5</v>
      </c>
      <c r="Z484" s="148">
        <f t="shared" si="256"/>
        <v>7.5</v>
      </c>
      <c r="AA484" s="306"/>
      <c r="AB484" s="377">
        <f t="shared" si="265"/>
        <v>-30</v>
      </c>
      <c r="AC484" s="348"/>
      <c r="AD484" s="210" t="str">
        <f t="shared" si="242"/>
        <v/>
      </c>
      <c r="AE484" s="345">
        <f t="shared" si="257"/>
        <v>-22.5</v>
      </c>
      <c r="AF484" s="318"/>
      <c r="AG484" s="317"/>
      <c r="AH484" s="315"/>
      <c r="AI484" s="150">
        <f t="shared" si="258"/>
        <v>0</v>
      </c>
      <c r="AJ484" s="151">
        <f t="shared" si="243"/>
        <v>7.5</v>
      </c>
      <c r="AK484" s="152">
        <f t="shared" si="259"/>
        <v>7.5</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f t="shared" si="244"/>
        <v>4</v>
      </c>
      <c r="AX484" s="154" t="str">
        <f t="shared" si="245"/>
        <v/>
      </c>
      <c r="AY484" s="178">
        <f t="shared" si="246"/>
        <v>4</v>
      </c>
      <c r="AZ484" s="169" t="str">
        <f t="shared" si="247"/>
        <v/>
      </c>
      <c r="BA484" s="159">
        <f t="shared" si="248"/>
        <v>0.25</v>
      </c>
      <c r="BB484" s="160" t="str">
        <f t="shared" si="249"/>
        <v/>
      </c>
      <c r="BC484" s="171">
        <f t="shared" si="272"/>
        <v>0.25</v>
      </c>
      <c r="BD484" s="160" t="str">
        <f t="shared" si="250"/>
        <v/>
      </c>
      <c r="BE484" s="186">
        <f t="shared" si="251"/>
        <v>0.25</v>
      </c>
      <c r="BF484" s="160" t="str">
        <f t="shared" si="252"/>
        <v/>
      </c>
      <c r="BG484" s="171">
        <f t="shared" si="253"/>
        <v>0.25</v>
      </c>
      <c r="BH484" s="161" t="str">
        <f t="shared" si="254"/>
        <v/>
      </c>
      <c r="BI484" s="609"/>
      <c r="BQ484" s="52" t="s">
        <v>2516</v>
      </c>
    </row>
    <row r="485" spans="1:69" ht="75" x14ac:dyDescent="0.3">
      <c r="A485" s="205"/>
      <c r="B485" s="206"/>
      <c r="C485" s="197">
        <v>474</v>
      </c>
      <c r="D485" s="615" t="s">
        <v>3700</v>
      </c>
      <c r="E485" s="15" t="s">
        <v>3486</v>
      </c>
      <c r="F485" s="14"/>
      <c r="G485" s="123">
        <v>45203</v>
      </c>
      <c r="H485" s="124">
        <v>45208</v>
      </c>
      <c r="I485" s="130" t="s">
        <v>0</v>
      </c>
      <c r="J485" s="21"/>
      <c r="K485" s="134"/>
      <c r="L485" s="24"/>
      <c r="M485" s="372">
        <v>45208</v>
      </c>
      <c r="N485" s="147">
        <f t="shared" si="255"/>
        <v>4</v>
      </c>
      <c r="O485" s="23" t="s">
        <v>0</v>
      </c>
      <c r="P485" s="23"/>
      <c r="Q485" s="23"/>
      <c r="R485" s="23"/>
      <c r="S485" s="23"/>
      <c r="T485" s="24"/>
      <c r="U485" s="25"/>
      <c r="V485" s="28">
        <v>0.25</v>
      </c>
      <c r="W485" s="299">
        <v>0.25</v>
      </c>
      <c r="X485" s="296"/>
      <c r="Y485" s="149">
        <f t="shared" si="241"/>
        <v>0.5</v>
      </c>
      <c r="Z485" s="148">
        <f t="shared" si="256"/>
        <v>7.5</v>
      </c>
      <c r="AA485" s="306"/>
      <c r="AB485" s="377">
        <f t="shared" si="265"/>
        <v>-30</v>
      </c>
      <c r="AC485" s="348"/>
      <c r="AD485" s="210" t="str">
        <f t="shared" si="242"/>
        <v/>
      </c>
      <c r="AE485" s="345">
        <f t="shared" si="257"/>
        <v>-22.5</v>
      </c>
      <c r="AF485" s="318"/>
      <c r="AG485" s="317"/>
      <c r="AH485" s="315"/>
      <c r="AI485" s="150">
        <f t="shared" si="258"/>
        <v>0</v>
      </c>
      <c r="AJ485" s="151">
        <f t="shared" si="243"/>
        <v>7.5</v>
      </c>
      <c r="AK485" s="152">
        <f t="shared" si="259"/>
        <v>7.5</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f t="shared" si="244"/>
        <v>4</v>
      </c>
      <c r="AX485" s="154" t="str">
        <f t="shared" si="245"/>
        <v/>
      </c>
      <c r="AY485" s="178">
        <f t="shared" si="246"/>
        <v>4</v>
      </c>
      <c r="AZ485" s="169" t="str">
        <f t="shared" si="247"/>
        <v/>
      </c>
      <c r="BA485" s="159">
        <f t="shared" si="248"/>
        <v>0.25</v>
      </c>
      <c r="BB485" s="160" t="str">
        <f t="shared" si="249"/>
        <v/>
      </c>
      <c r="BC485" s="171">
        <f t="shared" si="272"/>
        <v>0.25</v>
      </c>
      <c r="BD485" s="160" t="str">
        <f t="shared" si="250"/>
        <v/>
      </c>
      <c r="BE485" s="186">
        <f t="shared" si="251"/>
        <v>0.25</v>
      </c>
      <c r="BF485" s="160" t="str">
        <f t="shared" si="252"/>
        <v/>
      </c>
      <c r="BG485" s="171">
        <f t="shared" si="253"/>
        <v>0.25</v>
      </c>
      <c r="BH485" s="161" t="str">
        <f t="shared" si="254"/>
        <v/>
      </c>
      <c r="BI485" s="609"/>
      <c r="BQ485" s="52" t="s">
        <v>2517</v>
      </c>
    </row>
    <row r="486" spans="1:69" ht="44.25" customHeight="1" x14ac:dyDescent="0.3">
      <c r="A486" s="205"/>
      <c r="B486" s="206"/>
      <c r="C486" s="198">
        <v>475</v>
      </c>
      <c r="D486" s="618" t="s">
        <v>3705</v>
      </c>
      <c r="E486" s="13"/>
      <c r="F486" s="14"/>
      <c r="G486" s="123">
        <v>45204</v>
      </c>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75" x14ac:dyDescent="0.3">
      <c r="A487" s="205"/>
      <c r="B487" s="206"/>
      <c r="C487" s="197">
        <v>476</v>
      </c>
      <c r="D487" s="619" t="s">
        <v>3706</v>
      </c>
      <c r="E487" s="13"/>
      <c r="F487" s="14"/>
      <c r="G487" s="123">
        <v>45204</v>
      </c>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42" customHeight="1" x14ac:dyDescent="0.3">
      <c r="A488" s="205"/>
      <c r="B488" s="206"/>
      <c r="C488" s="198">
        <v>477</v>
      </c>
      <c r="D488" s="622" t="s">
        <v>3705</v>
      </c>
      <c r="E488" s="13"/>
      <c r="F488" s="14"/>
      <c r="G488" s="123">
        <v>45204</v>
      </c>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75" x14ac:dyDescent="0.3">
      <c r="A489" s="205"/>
      <c r="B489" s="206"/>
      <c r="C489" s="198">
        <v>478</v>
      </c>
      <c r="D489" s="620" t="s">
        <v>3706</v>
      </c>
      <c r="E489" s="15"/>
      <c r="F489" s="14"/>
      <c r="G489" s="123">
        <v>45204</v>
      </c>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41.25" customHeight="1" x14ac:dyDescent="0.3">
      <c r="A490" s="205"/>
      <c r="B490" s="206"/>
      <c r="C490" s="197">
        <v>479</v>
      </c>
      <c r="D490" s="623" t="s">
        <v>3705</v>
      </c>
      <c r="E490" s="13"/>
      <c r="F490" s="14"/>
      <c r="G490" s="123">
        <v>45204</v>
      </c>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75" x14ac:dyDescent="0.3">
      <c r="A491" s="205"/>
      <c r="B491" s="206"/>
      <c r="C491" s="198">
        <v>480</v>
      </c>
      <c r="D491" s="621" t="s">
        <v>3706</v>
      </c>
      <c r="E491" s="13"/>
      <c r="F491" s="14"/>
      <c r="G491" s="123">
        <v>45204</v>
      </c>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75" x14ac:dyDescent="0.3">
      <c r="A492" s="205"/>
      <c r="B492" s="206"/>
      <c r="C492" s="197">
        <v>481</v>
      </c>
      <c r="D492" s="618" t="s">
        <v>3707</v>
      </c>
      <c r="E492" s="13"/>
      <c r="F492" s="14"/>
      <c r="G492" s="123">
        <v>45205</v>
      </c>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75" x14ac:dyDescent="0.3">
      <c r="A493" s="205"/>
      <c r="B493" s="206"/>
      <c r="C493" s="198">
        <v>482</v>
      </c>
      <c r="D493" s="622" t="s">
        <v>3707</v>
      </c>
      <c r="E493" s="15"/>
      <c r="F493" s="14"/>
      <c r="G493" s="123">
        <v>45205</v>
      </c>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75" x14ac:dyDescent="0.3">
      <c r="A494" s="205"/>
      <c r="B494" s="206"/>
      <c r="C494" s="198">
        <v>483</v>
      </c>
      <c r="D494" s="623" t="s">
        <v>3707</v>
      </c>
      <c r="E494" s="13"/>
      <c r="F494" s="14"/>
      <c r="G494" s="123">
        <v>45205</v>
      </c>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57.75" customHeight="1" x14ac:dyDescent="0.3">
      <c r="A495" s="205"/>
      <c r="B495" s="206"/>
      <c r="C495" s="197">
        <v>484</v>
      </c>
      <c r="D495" s="618" t="s">
        <v>3708</v>
      </c>
      <c r="E495" s="13"/>
      <c r="F495" s="14"/>
      <c r="G495" s="123">
        <v>45205</v>
      </c>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57.75" customHeight="1" x14ac:dyDescent="0.3">
      <c r="A496" s="205"/>
      <c r="B496" s="206"/>
      <c r="C496" s="198">
        <v>485</v>
      </c>
      <c r="D496" s="622" t="s">
        <v>3708</v>
      </c>
      <c r="E496" s="13"/>
      <c r="F496" s="14"/>
      <c r="G496" s="123">
        <v>45205</v>
      </c>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57.75" customHeight="1" x14ac:dyDescent="0.3">
      <c r="A497" s="205"/>
      <c r="B497" s="206"/>
      <c r="C497" s="197">
        <v>486</v>
      </c>
      <c r="D497" s="623" t="s">
        <v>3708</v>
      </c>
      <c r="E497" s="15"/>
      <c r="F497" s="14"/>
      <c r="G497" s="123">
        <v>45205</v>
      </c>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74.25" customHeight="1" x14ac:dyDescent="0.3">
      <c r="A498" s="205"/>
      <c r="B498" s="206"/>
      <c r="C498" s="198">
        <v>487</v>
      </c>
      <c r="D498" s="618" t="s">
        <v>3709</v>
      </c>
      <c r="E498" s="13"/>
      <c r="F498" s="14"/>
      <c r="G498" s="123">
        <v>45205</v>
      </c>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74.25" customHeight="1" x14ac:dyDescent="0.3">
      <c r="A499" s="205"/>
      <c r="B499" s="206"/>
      <c r="C499" s="198">
        <v>488</v>
      </c>
      <c r="D499" s="622" t="s">
        <v>3709</v>
      </c>
      <c r="E499" s="13"/>
      <c r="F499" s="14"/>
      <c r="G499" s="123">
        <v>45205</v>
      </c>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75.75" customHeight="1" x14ac:dyDescent="0.3">
      <c r="A500" s="205"/>
      <c r="B500" s="206"/>
      <c r="C500" s="197">
        <v>489</v>
      </c>
      <c r="D500" s="623" t="s">
        <v>3709</v>
      </c>
      <c r="E500" s="13"/>
      <c r="F500" s="14"/>
      <c r="G500" s="123">
        <v>45205</v>
      </c>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37.5" x14ac:dyDescent="0.3">
      <c r="A501" s="205"/>
      <c r="B501" s="206"/>
      <c r="C501" s="198">
        <v>490</v>
      </c>
      <c r="D501" s="615" t="s">
        <v>3710</v>
      </c>
      <c r="E501" s="15"/>
      <c r="F501" s="14"/>
      <c r="G501" s="123">
        <v>45205</v>
      </c>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37.5" x14ac:dyDescent="0.3">
      <c r="A502" s="205"/>
      <c r="B502" s="206"/>
      <c r="C502" s="197">
        <v>491</v>
      </c>
      <c r="D502" s="616" t="s">
        <v>3710</v>
      </c>
      <c r="E502" s="13"/>
      <c r="F502" s="14"/>
      <c r="G502" s="123">
        <v>45205</v>
      </c>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37.5" x14ac:dyDescent="0.3">
      <c r="A503" s="205"/>
      <c r="B503" s="206"/>
      <c r="C503" s="198">
        <v>492</v>
      </c>
      <c r="D503" s="617" t="s">
        <v>3710</v>
      </c>
      <c r="E503" s="13"/>
      <c r="F503" s="14"/>
      <c r="G503" s="123">
        <v>45205</v>
      </c>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39" customHeight="1" x14ac:dyDescent="0.3">
      <c r="A504" s="205"/>
      <c r="B504" s="206"/>
      <c r="C504" s="198">
        <v>493</v>
      </c>
      <c r="D504" s="618" t="s">
        <v>3711</v>
      </c>
      <c r="E504" s="13"/>
      <c r="F504" s="14"/>
      <c r="G504" s="123">
        <v>45205</v>
      </c>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37.5" x14ac:dyDescent="0.3">
      <c r="A505" s="205"/>
      <c r="B505" s="206"/>
      <c r="C505" s="197">
        <v>494</v>
      </c>
      <c r="D505" s="615" t="s">
        <v>3712</v>
      </c>
      <c r="E505" s="15"/>
      <c r="F505" s="14"/>
      <c r="G505" s="123">
        <v>45205</v>
      </c>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37.5" x14ac:dyDescent="0.3">
      <c r="A506" s="205"/>
      <c r="B506" s="206"/>
      <c r="C506" s="198">
        <v>495</v>
      </c>
      <c r="D506" s="618" t="s">
        <v>3713</v>
      </c>
      <c r="E506" s="13"/>
      <c r="F506" s="14"/>
      <c r="G506" s="123">
        <v>45205</v>
      </c>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37.5" x14ac:dyDescent="0.3">
      <c r="A507" s="205"/>
      <c r="B507" s="206"/>
      <c r="C507" s="197">
        <v>496</v>
      </c>
      <c r="D507" s="618" t="s">
        <v>3714</v>
      </c>
      <c r="E507" s="18"/>
      <c r="F507" s="14"/>
      <c r="G507" s="123">
        <v>45205</v>
      </c>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37.5" x14ac:dyDescent="0.3">
      <c r="A508" s="205"/>
      <c r="B508" s="206"/>
      <c r="C508" s="198">
        <v>497</v>
      </c>
      <c r="D508" s="618" t="s">
        <v>3715</v>
      </c>
      <c r="E508" s="13"/>
      <c r="F508" s="14"/>
      <c r="G508" s="123">
        <v>45205</v>
      </c>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56.25" x14ac:dyDescent="0.3">
      <c r="A509" s="205"/>
      <c r="B509" s="206"/>
      <c r="C509" s="198">
        <v>498</v>
      </c>
      <c r="D509" s="618" t="s">
        <v>3716</v>
      </c>
      <c r="E509" s="13"/>
      <c r="F509" s="14"/>
      <c r="G509" s="123">
        <v>45205</v>
      </c>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37.5" x14ac:dyDescent="0.3">
      <c r="A510" s="205"/>
      <c r="B510" s="206"/>
      <c r="C510" s="197">
        <v>499</v>
      </c>
      <c r="D510" s="624" t="s">
        <v>3717</v>
      </c>
      <c r="E510" s="16"/>
      <c r="F510" s="14"/>
      <c r="G510" s="123">
        <v>45205</v>
      </c>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37.5" x14ac:dyDescent="0.3">
      <c r="A511" s="205"/>
      <c r="B511" s="206"/>
      <c r="C511" s="197">
        <v>500</v>
      </c>
      <c r="D511" s="618" t="s">
        <v>3718</v>
      </c>
      <c r="E511" s="20"/>
      <c r="F511" s="14"/>
      <c r="G511" s="123">
        <v>45205</v>
      </c>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9.5" customHeight="1" x14ac:dyDescent="0.3">
      <c r="A512" s="203"/>
      <c r="B512" s="204"/>
      <c r="C512" s="197">
        <v>501</v>
      </c>
      <c r="D512" s="639" t="s">
        <v>3719</v>
      </c>
      <c r="E512" s="31"/>
      <c r="F512" s="30"/>
      <c r="G512" s="123">
        <v>45205</v>
      </c>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39" customHeight="1" x14ac:dyDescent="0.3">
      <c r="A513" s="203"/>
      <c r="B513" s="204"/>
      <c r="C513" s="197">
        <v>502</v>
      </c>
      <c r="D513" s="622" t="s">
        <v>3711</v>
      </c>
      <c r="E513" s="29" t="s">
        <v>3528</v>
      </c>
      <c r="F513" s="30"/>
      <c r="G513" s="123">
        <v>45205</v>
      </c>
      <c r="H513" s="122">
        <v>45217</v>
      </c>
      <c r="I513" s="129" t="s">
        <v>0</v>
      </c>
      <c r="J513" s="67"/>
      <c r="K513" s="133"/>
      <c r="L513" s="108"/>
      <c r="M513" s="371">
        <v>45217</v>
      </c>
      <c r="N513" s="147">
        <f t="shared" si="255"/>
        <v>9</v>
      </c>
      <c r="O513" s="125" t="s">
        <v>0</v>
      </c>
      <c r="P513" s="125"/>
      <c r="Q513" s="125"/>
      <c r="R513" s="125"/>
      <c r="S513" s="125"/>
      <c r="T513" s="122"/>
      <c r="U513" s="298"/>
      <c r="V513" s="28">
        <v>0.25</v>
      </c>
      <c r="W513" s="296">
        <v>0.25</v>
      </c>
      <c r="X513" s="296"/>
      <c r="Y513" s="149">
        <f t="shared" si="241"/>
        <v>0.5</v>
      </c>
      <c r="Z513" s="148">
        <f t="shared" si="256"/>
        <v>7.5</v>
      </c>
      <c r="AA513" s="305"/>
      <c r="AB513" s="377">
        <f t="shared" si="265"/>
        <v>-30</v>
      </c>
      <c r="AC513" s="347"/>
      <c r="AD513" s="210" t="str">
        <f t="shared" si="242"/>
        <v/>
      </c>
      <c r="AE513" s="345">
        <f t="shared" si="257"/>
        <v>-22.5</v>
      </c>
      <c r="AF513" s="310"/>
      <c r="AG513" s="312"/>
      <c r="AH513" s="313"/>
      <c r="AI513" s="150">
        <f t="shared" si="258"/>
        <v>0</v>
      </c>
      <c r="AJ513" s="151">
        <f t="shared" si="243"/>
        <v>7.5</v>
      </c>
      <c r="AK513" s="152">
        <f t="shared" si="259"/>
        <v>7.5</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f t="shared" si="244"/>
        <v>9</v>
      </c>
      <c r="AX513" s="154" t="str">
        <f t="shared" si="245"/>
        <v/>
      </c>
      <c r="AY513" s="178">
        <f t="shared" si="246"/>
        <v>9</v>
      </c>
      <c r="AZ513" s="169" t="str">
        <f t="shared" si="247"/>
        <v/>
      </c>
      <c r="BA513" s="159">
        <f t="shared" si="248"/>
        <v>0.25</v>
      </c>
      <c r="BB513" s="160" t="str">
        <f t="shared" si="249"/>
        <v/>
      </c>
      <c r="BC513" s="171">
        <f t="shared" si="272"/>
        <v>0.25</v>
      </c>
      <c r="BD513" s="160" t="str">
        <f t="shared" si="250"/>
        <v/>
      </c>
      <c r="BE513" s="186">
        <f t="shared" si="251"/>
        <v>0.25</v>
      </c>
      <c r="BF513" s="160" t="str">
        <f t="shared" si="252"/>
        <v/>
      </c>
      <c r="BG513" s="171">
        <f t="shared" si="253"/>
        <v>0.25</v>
      </c>
      <c r="BH513" s="161" t="str">
        <f t="shared" si="254"/>
        <v/>
      </c>
      <c r="BI513" s="609"/>
      <c r="BQ513" s="52" t="s">
        <v>2543</v>
      </c>
    </row>
    <row r="514" spans="1:69" ht="37.5" x14ac:dyDescent="0.3">
      <c r="A514" s="203"/>
      <c r="B514" s="204"/>
      <c r="C514" s="197">
        <v>503</v>
      </c>
      <c r="D514" s="616" t="s">
        <v>3712</v>
      </c>
      <c r="E514" s="29" t="s">
        <v>3528</v>
      </c>
      <c r="F514" s="30"/>
      <c r="G514" s="123">
        <v>45205</v>
      </c>
      <c r="H514" s="122">
        <v>45217</v>
      </c>
      <c r="I514" s="129" t="s">
        <v>0</v>
      </c>
      <c r="J514" s="21"/>
      <c r="K514" s="134"/>
      <c r="L514" s="24"/>
      <c r="M514" s="371">
        <v>45217</v>
      </c>
      <c r="N514" s="147">
        <f t="shared" si="255"/>
        <v>9</v>
      </c>
      <c r="O514" s="125" t="s">
        <v>0</v>
      </c>
      <c r="P514" s="125"/>
      <c r="Q514" s="125"/>
      <c r="R514" s="125"/>
      <c r="S514" s="125"/>
      <c r="T514" s="122"/>
      <c r="U514" s="298"/>
      <c r="V514" s="28">
        <v>0.25</v>
      </c>
      <c r="W514" s="296">
        <v>0.25</v>
      </c>
      <c r="X514" s="296"/>
      <c r="Y514" s="149">
        <f t="shared" si="241"/>
        <v>0.5</v>
      </c>
      <c r="Z514" s="148">
        <f t="shared" si="256"/>
        <v>7.5</v>
      </c>
      <c r="AA514" s="305"/>
      <c r="AB514" s="377">
        <f t="shared" si="265"/>
        <v>-30</v>
      </c>
      <c r="AC514" s="347"/>
      <c r="AD514" s="210" t="str">
        <f t="shared" si="242"/>
        <v/>
      </c>
      <c r="AE514" s="345">
        <f t="shared" si="257"/>
        <v>-22.5</v>
      </c>
      <c r="AF514" s="310"/>
      <c r="AG514" s="312"/>
      <c r="AH514" s="313"/>
      <c r="AI514" s="150">
        <f t="shared" si="258"/>
        <v>0</v>
      </c>
      <c r="AJ514" s="151">
        <f t="shared" si="243"/>
        <v>7.5</v>
      </c>
      <c r="AK514" s="152">
        <f t="shared" si="259"/>
        <v>7.5</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f t="shared" si="244"/>
        <v>9</v>
      </c>
      <c r="AX514" s="154" t="str">
        <f t="shared" si="245"/>
        <v/>
      </c>
      <c r="AY514" s="178">
        <f t="shared" si="246"/>
        <v>9</v>
      </c>
      <c r="AZ514" s="169" t="str">
        <f t="shared" si="247"/>
        <v/>
      </c>
      <c r="BA514" s="159">
        <f t="shared" si="248"/>
        <v>0.25</v>
      </c>
      <c r="BB514" s="160" t="str">
        <f t="shared" si="249"/>
        <v/>
      </c>
      <c r="BC514" s="171">
        <f t="shared" si="272"/>
        <v>0.25</v>
      </c>
      <c r="BD514" s="160" t="str">
        <f t="shared" si="250"/>
        <v/>
      </c>
      <c r="BE514" s="186">
        <f t="shared" si="251"/>
        <v>0.25</v>
      </c>
      <c r="BF514" s="160" t="str">
        <f t="shared" si="252"/>
        <v/>
      </c>
      <c r="BG514" s="171">
        <f t="shared" si="253"/>
        <v>0.25</v>
      </c>
      <c r="BH514" s="161" t="str">
        <f t="shared" si="254"/>
        <v/>
      </c>
      <c r="BI514" s="609"/>
      <c r="BQ514" s="52" t="s">
        <v>2544</v>
      </c>
    </row>
    <row r="515" spans="1:69" ht="37.5" x14ac:dyDescent="0.3">
      <c r="A515" s="203"/>
      <c r="B515" s="204"/>
      <c r="C515" s="197">
        <v>504</v>
      </c>
      <c r="D515" s="622" t="s">
        <v>3713</v>
      </c>
      <c r="E515" s="29" t="s">
        <v>3528</v>
      </c>
      <c r="F515" s="30"/>
      <c r="G515" s="123">
        <v>45205</v>
      </c>
      <c r="H515" s="122">
        <v>45217</v>
      </c>
      <c r="I515" s="129" t="s">
        <v>0</v>
      </c>
      <c r="J515" s="21"/>
      <c r="K515" s="134"/>
      <c r="L515" s="24"/>
      <c r="M515" s="371">
        <v>45217</v>
      </c>
      <c r="N515" s="147">
        <f t="shared" si="255"/>
        <v>9</v>
      </c>
      <c r="O515" s="125" t="s">
        <v>0</v>
      </c>
      <c r="P515" s="125"/>
      <c r="Q515" s="125"/>
      <c r="R515" s="125"/>
      <c r="S515" s="125"/>
      <c r="T515" s="122"/>
      <c r="U515" s="298"/>
      <c r="V515" s="28">
        <v>0.25</v>
      </c>
      <c r="W515" s="296">
        <v>0.25</v>
      </c>
      <c r="X515" s="296"/>
      <c r="Y515" s="149">
        <f t="shared" si="241"/>
        <v>0.5</v>
      </c>
      <c r="Z515" s="148">
        <f t="shared" si="256"/>
        <v>7.5</v>
      </c>
      <c r="AA515" s="305"/>
      <c r="AB515" s="377">
        <f t="shared" si="265"/>
        <v>-30</v>
      </c>
      <c r="AC515" s="347"/>
      <c r="AD515" s="210" t="str">
        <f t="shared" si="242"/>
        <v/>
      </c>
      <c r="AE515" s="345">
        <f t="shared" si="257"/>
        <v>-22.5</v>
      </c>
      <c r="AF515" s="310"/>
      <c r="AG515" s="312"/>
      <c r="AH515" s="313"/>
      <c r="AI515" s="150">
        <f t="shared" si="258"/>
        <v>0</v>
      </c>
      <c r="AJ515" s="151">
        <f t="shared" si="243"/>
        <v>7.5</v>
      </c>
      <c r="AK515" s="152">
        <f t="shared" si="259"/>
        <v>7.5</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f t="shared" si="244"/>
        <v>9</v>
      </c>
      <c r="AX515" s="154" t="str">
        <f t="shared" si="245"/>
        <v/>
      </c>
      <c r="AY515" s="178">
        <f t="shared" si="246"/>
        <v>9</v>
      </c>
      <c r="AZ515" s="169" t="str">
        <f t="shared" si="247"/>
        <v/>
      </c>
      <c r="BA515" s="159">
        <f t="shared" si="248"/>
        <v>0.25</v>
      </c>
      <c r="BB515" s="160" t="str">
        <f t="shared" si="249"/>
        <v/>
      </c>
      <c r="BC515" s="171">
        <f t="shared" si="272"/>
        <v>0.25</v>
      </c>
      <c r="BD515" s="160" t="str">
        <f t="shared" si="250"/>
        <v/>
      </c>
      <c r="BE515" s="186">
        <f t="shared" si="251"/>
        <v>0.25</v>
      </c>
      <c r="BF515" s="160" t="str">
        <f t="shared" si="252"/>
        <v/>
      </c>
      <c r="BG515" s="171">
        <f t="shared" si="253"/>
        <v>0.25</v>
      </c>
      <c r="BH515" s="161" t="str">
        <f t="shared" si="254"/>
        <v/>
      </c>
      <c r="BI515" s="609"/>
      <c r="BQ515" s="52" t="s">
        <v>2545</v>
      </c>
    </row>
    <row r="516" spans="1:69" ht="37.5" x14ac:dyDescent="0.3">
      <c r="A516" s="205"/>
      <c r="B516" s="206"/>
      <c r="C516" s="198">
        <v>505</v>
      </c>
      <c r="D516" s="622" t="s">
        <v>3714</v>
      </c>
      <c r="E516" s="13" t="s">
        <v>3528</v>
      </c>
      <c r="F516" s="14"/>
      <c r="G516" s="123">
        <v>45205</v>
      </c>
      <c r="H516" s="122">
        <v>45217</v>
      </c>
      <c r="I516" s="129" t="s">
        <v>0</v>
      </c>
      <c r="J516" s="21"/>
      <c r="K516" s="134"/>
      <c r="L516" s="24"/>
      <c r="M516" s="371">
        <v>45217</v>
      </c>
      <c r="N516" s="147">
        <f t="shared" si="255"/>
        <v>9</v>
      </c>
      <c r="O516" s="23" t="s">
        <v>0</v>
      </c>
      <c r="P516" s="23"/>
      <c r="Q516" s="23"/>
      <c r="R516" s="23"/>
      <c r="S516" s="23"/>
      <c r="T516" s="24"/>
      <c r="U516" s="25"/>
      <c r="V516" s="28">
        <v>0.25</v>
      </c>
      <c r="W516" s="296">
        <v>0.25</v>
      </c>
      <c r="X516" s="296"/>
      <c r="Y516" s="149">
        <f t="shared" si="241"/>
        <v>0.5</v>
      </c>
      <c r="Z516" s="148">
        <f t="shared" si="256"/>
        <v>7.5</v>
      </c>
      <c r="AA516" s="306"/>
      <c r="AB516" s="377">
        <f t="shared" si="265"/>
        <v>-30</v>
      </c>
      <c r="AC516" s="348"/>
      <c r="AD516" s="210" t="str">
        <f t="shared" si="242"/>
        <v/>
      </c>
      <c r="AE516" s="345">
        <f t="shared" si="257"/>
        <v>-22.5</v>
      </c>
      <c r="AF516" s="318"/>
      <c r="AG516" s="317"/>
      <c r="AH516" s="315"/>
      <c r="AI516" s="150">
        <f t="shared" si="258"/>
        <v>0</v>
      </c>
      <c r="AJ516" s="151">
        <f t="shared" si="243"/>
        <v>7.5</v>
      </c>
      <c r="AK516" s="152">
        <f t="shared" si="259"/>
        <v>7.5</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f t="shared" si="244"/>
        <v>9</v>
      </c>
      <c r="AX516" s="154" t="str">
        <f t="shared" si="245"/>
        <v/>
      </c>
      <c r="AY516" s="178">
        <f t="shared" si="246"/>
        <v>9</v>
      </c>
      <c r="AZ516" s="169" t="str">
        <f t="shared" si="247"/>
        <v/>
      </c>
      <c r="BA516" s="159">
        <f t="shared" si="248"/>
        <v>0.25</v>
      </c>
      <c r="BB516" s="160" t="str">
        <f t="shared" si="249"/>
        <v/>
      </c>
      <c r="BC516" s="171">
        <f t="shared" si="272"/>
        <v>0.25</v>
      </c>
      <c r="BD516" s="160" t="str">
        <f t="shared" si="250"/>
        <v/>
      </c>
      <c r="BE516" s="186">
        <f t="shared" si="251"/>
        <v>0.25</v>
      </c>
      <c r="BF516" s="160" t="str">
        <f t="shared" si="252"/>
        <v/>
      </c>
      <c r="BG516" s="171">
        <f t="shared" si="253"/>
        <v>0.25</v>
      </c>
      <c r="BH516" s="161" t="str">
        <f t="shared" si="254"/>
        <v/>
      </c>
      <c r="BI516" s="609"/>
      <c r="BQ516" s="52" t="s">
        <v>2546</v>
      </c>
    </row>
    <row r="517" spans="1:69" ht="37.5" x14ac:dyDescent="0.3">
      <c r="A517" s="205"/>
      <c r="B517" s="206"/>
      <c r="C517" s="197">
        <v>506</v>
      </c>
      <c r="D517" s="622" t="s">
        <v>3715</v>
      </c>
      <c r="E517" s="13" t="s">
        <v>3528</v>
      </c>
      <c r="F517" s="14"/>
      <c r="G517" s="123">
        <v>45205</v>
      </c>
      <c r="H517" s="122">
        <v>45217</v>
      </c>
      <c r="I517" s="129" t="s">
        <v>0</v>
      </c>
      <c r="J517" s="21"/>
      <c r="K517" s="134"/>
      <c r="L517" s="24"/>
      <c r="M517" s="371">
        <v>45217</v>
      </c>
      <c r="N517" s="147">
        <f t="shared" si="255"/>
        <v>9</v>
      </c>
      <c r="O517" s="23"/>
      <c r="P517" s="23"/>
      <c r="Q517" s="23"/>
      <c r="R517" s="23" t="s">
        <v>0</v>
      </c>
      <c r="S517" s="23"/>
      <c r="T517" s="24"/>
      <c r="U517" s="25"/>
      <c r="V517" s="28">
        <v>0.25</v>
      </c>
      <c r="W517" s="299"/>
      <c r="X517" s="296"/>
      <c r="Y517" s="149">
        <f t="shared" si="241"/>
        <v>0.25</v>
      </c>
      <c r="Z517" s="148">
        <f t="shared" si="256"/>
        <v>2.5</v>
      </c>
      <c r="AA517" s="306"/>
      <c r="AB517" s="377">
        <f t="shared" si="265"/>
        <v>-30</v>
      </c>
      <c r="AC517" s="348"/>
      <c r="AD517" s="210" t="str">
        <f t="shared" si="242"/>
        <v/>
      </c>
      <c r="AE517" s="345">
        <f t="shared" si="257"/>
        <v>-27.5</v>
      </c>
      <c r="AF517" s="318"/>
      <c r="AG517" s="317"/>
      <c r="AH517" s="315"/>
      <c r="AI517" s="150">
        <f t="shared" si="258"/>
        <v>0</v>
      </c>
      <c r="AJ517" s="151">
        <f t="shared" si="243"/>
        <v>2.5</v>
      </c>
      <c r="AK517" s="152">
        <f t="shared" si="259"/>
        <v>2.5</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f t="shared" si="244"/>
        <v>9</v>
      </c>
      <c r="AX517" s="154" t="str">
        <f t="shared" si="245"/>
        <v/>
      </c>
      <c r="AY517" s="178">
        <f t="shared" si="246"/>
        <v>9</v>
      </c>
      <c r="AZ517" s="169" t="str">
        <f t="shared" si="247"/>
        <v/>
      </c>
      <c r="BA517" s="159">
        <f t="shared" si="248"/>
        <v>0.25</v>
      </c>
      <c r="BB517" s="160" t="str">
        <f t="shared" si="249"/>
        <v/>
      </c>
      <c r="BC517" s="171">
        <f t="shared" si="272"/>
        <v>0.25</v>
      </c>
      <c r="BD517" s="160" t="str">
        <f t="shared" si="250"/>
        <v/>
      </c>
      <c r="BE517" s="186" t="str">
        <f t="shared" si="251"/>
        <v/>
      </c>
      <c r="BF517" s="160" t="str">
        <f t="shared" si="252"/>
        <v/>
      </c>
      <c r="BG517" s="171" t="str">
        <f t="shared" si="253"/>
        <v/>
      </c>
      <c r="BH517" s="161" t="str">
        <f t="shared" si="254"/>
        <v/>
      </c>
      <c r="BI517" s="609"/>
      <c r="BQ517" s="52" t="s">
        <v>2547</v>
      </c>
    </row>
    <row r="518" spans="1:69" ht="56.25" x14ac:dyDescent="0.3">
      <c r="A518" s="205"/>
      <c r="B518" s="206"/>
      <c r="C518" s="198">
        <v>507</v>
      </c>
      <c r="D518" s="622" t="s">
        <v>3716</v>
      </c>
      <c r="E518" s="13" t="s">
        <v>3528</v>
      </c>
      <c r="F518" s="14"/>
      <c r="G518" s="123">
        <v>45205</v>
      </c>
      <c r="H518" s="122">
        <v>45217</v>
      </c>
      <c r="I518" s="129" t="s">
        <v>0</v>
      </c>
      <c r="J518" s="21"/>
      <c r="K518" s="134"/>
      <c r="L518" s="24"/>
      <c r="M518" s="371">
        <v>45217</v>
      </c>
      <c r="N518" s="147">
        <f t="shared" si="255"/>
        <v>9</v>
      </c>
      <c r="O518" s="23"/>
      <c r="P518" s="23"/>
      <c r="Q518" s="23"/>
      <c r="R518" s="23" t="s">
        <v>0</v>
      </c>
      <c r="S518" s="23"/>
      <c r="T518" s="24"/>
      <c r="U518" s="25"/>
      <c r="V518" s="28">
        <v>0.25</v>
      </c>
      <c r="W518" s="299"/>
      <c r="X518" s="296"/>
      <c r="Y518" s="149">
        <f t="shared" si="241"/>
        <v>0.25</v>
      </c>
      <c r="Z518" s="148">
        <f t="shared" si="256"/>
        <v>2.5</v>
      </c>
      <c r="AA518" s="306"/>
      <c r="AB518" s="377">
        <f t="shared" si="265"/>
        <v>-30</v>
      </c>
      <c r="AC518" s="348"/>
      <c r="AD518" s="210" t="str">
        <f t="shared" si="242"/>
        <v/>
      </c>
      <c r="AE518" s="345">
        <f t="shared" si="257"/>
        <v>-27.5</v>
      </c>
      <c r="AF518" s="318"/>
      <c r="AG518" s="317"/>
      <c r="AH518" s="315"/>
      <c r="AI518" s="150">
        <f t="shared" si="258"/>
        <v>0</v>
      </c>
      <c r="AJ518" s="151">
        <f t="shared" si="243"/>
        <v>2.5</v>
      </c>
      <c r="AK518" s="152">
        <f t="shared" si="259"/>
        <v>2.5</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f t="shared" si="244"/>
        <v>9</v>
      </c>
      <c r="AX518" s="154" t="str">
        <f t="shared" si="245"/>
        <v/>
      </c>
      <c r="AY518" s="178">
        <f t="shared" si="246"/>
        <v>9</v>
      </c>
      <c r="AZ518" s="169" t="str">
        <f t="shared" si="247"/>
        <v/>
      </c>
      <c r="BA518" s="159">
        <f t="shared" si="248"/>
        <v>0.25</v>
      </c>
      <c r="BB518" s="160" t="str">
        <f t="shared" si="249"/>
        <v/>
      </c>
      <c r="BC518" s="171">
        <f t="shared" si="272"/>
        <v>0.25</v>
      </c>
      <c r="BD518" s="160" t="str">
        <f t="shared" si="250"/>
        <v/>
      </c>
      <c r="BE518" s="186" t="str">
        <f t="shared" si="251"/>
        <v/>
      </c>
      <c r="BF518" s="160" t="str">
        <f t="shared" si="252"/>
        <v/>
      </c>
      <c r="BG518" s="171" t="str">
        <f t="shared" si="253"/>
        <v/>
      </c>
      <c r="BH518" s="161" t="str">
        <f t="shared" si="254"/>
        <v/>
      </c>
      <c r="BI518" s="609"/>
      <c r="BQ518" s="52" t="s">
        <v>2548</v>
      </c>
    </row>
    <row r="519" spans="1:69" ht="37.5" x14ac:dyDescent="0.3">
      <c r="A519" s="205"/>
      <c r="B519" s="206"/>
      <c r="C519" s="198">
        <v>508</v>
      </c>
      <c r="D519" s="626" t="s">
        <v>3717</v>
      </c>
      <c r="E519" s="15" t="s">
        <v>3528</v>
      </c>
      <c r="F519" s="14"/>
      <c r="G519" s="123">
        <v>45205</v>
      </c>
      <c r="H519" s="122">
        <v>45217</v>
      </c>
      <c r="I519" s="129" t="s">
        <v>0</v>
      </c>
      <c r="J519" s="21"/>
      <c r="K519" s="134"/>
      <c r="L519" s="24"/>
      <c r="M519" s="371">
        <v>45217</v>
      </c>
      <c r="N519" s="147">
        <f t="shared" si="255"/>
        <v>9</v>
      </c>
      <c r="O519" s="23" t="s">
        <v>0</v>
      </c>
      <c r="P519" s="23"/>
      <c r="Q519" s="23"/>
      <c r="R519" s="23"/>
      <c r="S519" s="23"/>
      <c r="T519" s="24"/>
      <c r="U519" s="25"/>
      <c r="V519" s="28">
        <v>0.25</v>
      </c>
      <c r="W519" s="299">
        <v>0.25</v>
      </c>
      <c r="X519" s="296"/>
      <c r="Y519" s="149">
        <f t="shared" si="241"/>
        <v>0.5</v>
      </c>
      <c r="Z519" s="148">
        <f t="shared" si="256"/>
        <v>7.5</v>
      </c>
      <c r="AA519" s="306"/>
      <c r="AB519" s="377">
        <f t="shared" si="265"/>
        <v>-30</v>
      </c>
      <c r="AC519" s="348"/>
      <c r="AD519" s="210" t="str">
        <f t="shared" si="242"/>
        <v/>
      </c>
      <c r="AE519" s="345">
        <f t="shared" si="257"/>
        <v>-22.5</v>
      </c>
      <c r="AF519" s="318"/>
      <c r="AG519" s="317"/>
      <c r="AH519" s="315"/>
      <c r="AI519" s="150">
        <f t="shared" si="258"/>
        <v>0</v>
      </c>
      <c r="AJ519" s="151">
        <f t="shared" si="243"/>
        <v>7.5</v>
      </c>
      <c r="AK519" s="152">
        <f t="shared" si="259"/>
        <v>7.5</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f t="shared" si="244"/>
        <v>9</v>
      </c>
      <c r="AX519" s="154" t="str">
        <f t="shared" si="245"/>
        <v/>
      </c>
      <c r="AY519" s="178">
        <f t="shared" si="246"/>
        <v>9</v>
      </c>
      <c r="AZ519" s="169" t="str">
        <f t="shared" si="247"/>
        <v/>
      </c>
      <c r="BA519" s="159">
        <f t="shared" si="248"/>
        <v>0.25</v>
      </c>
      <c r="BB519" s="160" t="str">
        <f t="shared" si="249"/>
        <v/>
      </c>
      <c r="BC519" s="171">
        <f t="shared" si="272"/>
        <v>0.25</v>
      </c>
      <c r="BD519" s="160" t="str">
        <f t="shared" si="250"/>
        <v/>
      </c>
      <c r="BE519" s="186">
        <f t="shared" si="251"/>
        <v>0.25</v>
      </c>
      <c r="BF519" s="160" t="str">
        <f t="shared" si="252"/>
        <v/>
      </c>
      <c r="BG519" s="171">
        <f t="shared" si="253"/>
        <v>0.25</v>
      </c>
      <c r="BH519" s="161" t="str">
        <f t="shared" si="254"/>
        <v/>
      </c>
      <c r="BI519" s="609"/>
      <c r="BQ519" s="52" t="s">
        <v>2549</v>
      </c>
    </row>
    <row r="520" spans="1:69" ht="37.5" x14ac:dyDescent="0.3">
      <c r="A520" s="205"/>
      <c r="B520" s="206"/>
      <c r="C520" s="197">
        <v>509</v>
      </c>
      <c r="D520" s="622" t="s">
        <v>3718</v>
      </c>
      <c r="E520" s="13" t="s">
        <v>3528</v>
      </c>
      <c r="F520" s="14"/>
      <c r="G520" s="123">
        <v>45205</v>
      </c>
      <c r="H520" s="122">
        <v>45217</v>
      </c>
      <c r="I520" s="129" t="s">
        <v>0</v>
      </c>
      <c r="J520" s="21"/>
      <c r="K520" s="134"/>
      <c r="L520" s="24"/>
      <c r="M520" s="371">
        <v>45217</v>
      </c>
      <c r="N520" s="147">
        <f t="shared" si="255"/>
        <v>9</v>
      </c>
      <c r="O520" s="23"/>
      <c r="P520" s="23"/>
      <c r="Q520" s="23"/>
      <c r="R520" s="23" t="s">
        <v>0</v>
      </c>
      <c r="S520" s="23"/>
      <c r="T520" s="24"/>
      <c r="U520" s="25"/>
      <c r="V520" s="28">
        <v>0.25</v>
      </c>
      <c r="W520" s="299"/>
      <c r="X520" s="296"/>
      <c r="Y520" s="149">
        <f t="shared" si="241"/>
        <v>0.25</v>
      </c>
      <c r="Z520" s="148">
        <f t="shared" si="256"/>
        <v>2.5</v>
      </c>
      <c r="AA520" s="306"/>
      <c r="AB520" s="377">
        <f t="shared" si="265"/>
        <v>-30</v>
      </c>
      <c r="AC520" s="348"/>
      <c r="AD520" s="210" t="str">
        <f t="shared" si="242"/>
        <v/>
      </c>
      <c r="AE520" s="345">
        <f t="shared" si="257"/>
        <v>-27.5</v>
      </c>
      <c r="AF520" s="318"/>
      <c r="AG520" s="317"/>
      <c r="AH520" s="315"/>
      <c r="AI520" s="150">
        <f t="shared" si="258"/>
        <v>0</v>
      </c>
      <c r="AJ520" s="151">
        <f t="shared" si="243"/>
        <v>2.5</v>
      </c>
      <c r="AK520" s="152">
        <f t="shared" si="259"/>
        <v>2.5</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f t="shared" si="244"/>
        <v>9</v>
      </c>
      <c r="AX520" s="154" t="str">
        <f t="shared" si="245"/>
        <v/>
      </c>
      <c r="AY520" s="178">
        <f t="shared" si="246"/>
        <v>9</v>
      </c>
      <c r="AZ520" s="169" t="str">
        <f t="shared" si="247"/>
        <v/>
      </c>
      <c r="BA520" s="159">
        <f t="shared" si="248"/>
        <v>0.25</v>
      </c>
      <c r="BB520" s="160" t="str">
        <f t="shared" si="249"/>
        <v/>
      </c>
      <c r="BC520" s="171">
        <f t="shared" si="272"/>
        <v>0.25</v>
      </c>
      <c r="BD520" s="160" t="str">
        <f t="shared" si="250"/>
        <v/>
      </c>
      <c r="BE520" s="186" t="str">
        <f t="shared" si="251"/>
        <v/>
      </c>
      <c r="BF520" s="160" t="str">
        <f t="shared" si="252"/>
        <v/>
      </c>
      <c r="BG520" s="171" t="str">
        <f t="shared" si="253"/>
        <v/>
      </c>
      <c r="BH520" s="161" t="str">
        <f t="shared" si="254"/>
        <v/>
      </c>
      <c r="BI520" s="609"/>
      <c r="BQ520" s="52" t="s">
        <v>2550</v>
      </c>
    </row>
    <row r="521" spans="1:69" ht="22.5" customHeight="1" x14ac:dyDescent="0.3">
      <c r="A521" s="205"/>
      <c r="B521" s="206"/>
      <c r="C521" s="198">
        <v>510</v>
      </c>
      <c r="D521" s="643" t="s">
        <v>3719</v>
      </c>
      <c r="E521" s="13" t="s">
        <v>3528</v>
      </c>
      <c r="F521" s="14"/>
      <c r="G521" s="123">
        <v>45205</v>
      </c>
      <c r="H521" s="122">
        <v>45217</v>
      </c>
      <c r="I521" s="129" t="s">
        <v>0</v>
      </c>
      <c r="J521" s="69"/>
      <c r="K521" s="136"/>
      <c r="L521" s="26"/>
      <c r="M521" s="371">
        <v>45217</v>
      </c>
      <c r="N521" s="147">
        <f t="shared" si="255"/>
        <v>9</v>
      </c>
      <c r="O521" s="23"/>
      <c r="P521" s="23"/>
      <c r="Q521" s="23"/>
      <c r="R521" s="23" t="s">
        <v>0</v>
      </c>
      <c r="S521" s="23"/>
      <c r="T521" s="24"/>
      <c r="U521" s="25"/>
      <c r="V521" s="28">
        <v>0.25</v>
      </c>
      <c r="W521" s="299"/>
      <c r="X521" s="296"/>
      <c r="Y521" s="149">
        <f t="shared" si="241"/>
        <v>0.25</v>
      </c>
      <c r="Z521" s="148">
        <f t="shared" si="256"/>
        <v>2.5</v>
      </c>
      <c r="AA521" s="306"/>
      <c r="AB521" s="377">
        <f t="shared" si="265"/>
        <v>-30</v>
      </c>
      <c r="AC521" s="348"/>
      <c r="AD521" s="210" t="str">
        <f t="shared" si="242"/>
        <v/>
      </c>
      <c r="AE521" s="345">
        <f t="shared" si="257"/>
        <v>-27.5</v>
      </c>
      <c r="AF521" s="318"/>
      <c r="AG521" s="317"/>
      <c r="AH521" s="315"/>
      <c r="AI521" s="150">
        <f t="shared" si="258"/>
        <v>0</v>
      </c>
      <c r="AJ521" s="151">
        <f t="shared" si="243"/>
        <v>2.5</v>
      </c>
      <c r="AK521" s="152">
        <f t="shared" si="259"/>
        <v>2.5</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f t="shared" si="244"/>
        <v>9</v>
      </c>
      <c r="AX521" s="154" t="str">
        <f t="shared" si="245"/>
        <v/>
      </c>
      <c r="AY521" s="178">
        <f t="shared" si="246"/>
        <v>9</v>
      </c>
      <c r="AZ521" s="169" t="str">
        <f t="shared" si="247"/>
        <v/>
      </c>
      <c r="BA521" s="159">
        <f t="shared" si="248"/>
        <v>0.25</v>
      </c>
      <c r="BB521" s="160" t="str">
        <f t="shared" si="249"/>
        <v/>
      </c>
      <c r="BC521" s="171">
        <f t="shared" si="272"/>
        <v>0.25</v>
      </c>
      <c r="BD521" s="160" t="str">
        <f t="shared" si="250"/>
        <v/>
      </c>
      <c r="BE521" s="186" t="str">
        <f t="shared" si="251"/>
        <v/>
      </c>
      <c r="BF521" s="160" t="str">
        <f t="shared" si="252"/>
        <v/>
      </c>
      <c r="BG521" s="171" t="str">
        <f t="shared" si="253"/>
        <v/>
      </c>
      <c r="BH521" s="161" t="str">
        <f t="shared" si="254"/>
        <v/>
      </c>
      <c r="BI521" s="609"/>
      <c r="BQ521" s="52" t="s">
        <v>2551</v>
      </c>
    </row>
    <row r="522" spans="1:69" ht="41.25" customHeight="1" x14ac:dyDescent="0.3">
      <c r="A522" s="205"/>
      <c r="B522" s="206"/>
      <c r="C522" s="197">
        <v>511</v>
      </c>
      <c r="D522" s="623" t="s">
        <v>3711</v>
      </c>
      <c r="E522" s="13" t="s">
        <v>3505</v>
      </c>
      <c r="F522" s="14"/>
      <c r="G522" s="123">
        <v>45205</v>
      </c>
      <c r="H522" s="124">
        <v>45217</v>
      </c>
      <c r="I522" s="130" t="s">
        <v>0</v>
      </c>
      <c r="J522" s="21"/>
      <c r="K522" s="134"/>
      <c r="L522" s="24"/>
      <c r="M522" s="371">
        <v>45217</v>
      </c>
      <c r="N522" s="147">
        <f t="shared" si="255"/>
        <v>9</v>
      </c>
      <c r="O522" s="23"/>
      <c r="P522" s="23"/>
      <c r="Q522" s="23"/>
      <c r="R522" s="23" t="s">
        <v>0</v>
      </c>
      <c r="S522" s="23"/>
      <c r="T522" s="24"/>
      <c r="U522" s="25"/>
      <c r="V522" s="28">
        <v>0.25</v>
      </c>
      <c r="W522" s="299"/>
      <c r="X522" s="296"/>
      <c r="Y522" s="149">
        <f t="shared" si="241"/>
        <v>0.25</v>
      </c>
      <c r="Z522" s="148">
        <f t="shared" si="256"/>
        <v>2.5</v>
      </c>
      <c r="AA522" s="306"/>
      <c r="AB522" s="377">
        <f t="shared" si="265"/>
        <v>-30</v>
      </c>
      <c r="AC522" s="348"/>
      <c r="AD522" s="210" t="str">
        <f t="shared" si="242"/>
        <v/>
      </c>
      <c r="AE522" s="345">
        <f t="shared" si="257"/>
        <v>-27.5</v>
      </c>
      <c r="AF522" s="318"/>
      <c r="AG522" s="317"/>
      <c r="AH522" s="315"/>
      <c r="AI522" s="150">
        <f t="shared" si="258"/>
        <v>0</v>
      </c>
      <c r="AJ522" s="151">
        <f t="shared" si="243"/>
        <v>2.5</v>
      </c>
      <c r="AK522" s="152">
        <f t="shared" si="259"/>
        <v>2.5</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f t="shared" si="244"/>
        <v>9</v>
      </c>
      <c r="AX522" s="154" t="str">
        <f t="shared" si="245"/>
        <v/>
      </c>
      <c r="AY522" s="178">
        <f t="shared" si="246"/>
        <v>9</v>
      </c>
      <c r="AZ522" s="169" t="str">
        <f t="shared" si="247"/>
        <v/>
      </c>
      <c r="BA522" s="159">
        <f t="shared" si="248"/>
        <v>0.25</v>
      </c>
      <c r="BB522" s="160" t="str">
        <f t="shared" si="249"/>
        <v/>
      </c>
      <c r="BC522" s="171">
        <f t="shared" si="272"/>
        <v>0.25</v>
      </c>
      <c r="BD522" s="160" t="str">
        <f t="shared" si="250"/>
        <v/>
      </c>
      <c r="BE522" s="186" t="str">
        <f t="shared" si="251"/>
        <v/>
      </c>
      <c r="BF522" s="160" t="str">
        <f t="shared" si="252"/>
        <v/>
      </c>
      <c r="BG522" s="171" t="str">
        <f t="shared" si="253"/>
        <v/>
      </c>
      <c r="BH522" s="161" t="str">
        <f t="shared" si="254"/>
        <v/>
      </c>
      <c r="BI522" s="609"/>
      <c r="BQ522" s="52" t="s">
        <v>2552</v>
      </c>
    </row>
    <row r="523" spans="1:69" ht="37.5" x14ac:dyDescent="0.3">
      <c r="A523" s="205"/>
      <c r="B523" s="206"/>
      <c r="C523" s="198">
        <v>512</v>
      </c>
      <c r="D523" s="617" t="s">
        <v>3712</v>
      </c>
      <c r="E523" s="15" t="s">
        <v>3598</v>
      </c>
      <c r="F523" s="14"/>
      <c r="G523" s="123">
        <v>45205</v>
      </c>
      <c r="H523" s="124">
        <v>45217</v>
      </c>
      <c r="I523" s="130" t="s">
        <v>0</v>
      </c>
      <c r="J523" s="21"/>
      <c r="K523" s="134"/>
      <c r="L523" s="24"/>
      <c r="M523" s="371">
        <v>45217</v>
      </c>
      <c r="N523" s="147">
        <f t="shared" si="255"/>
        <v>9</v>
      </c>
      <c r="O523" s="23" t="s">
        <v>0</v>
      </c>
      <c r="P523" s="23"/>
      <c r="Q523" s="23"/>
      <c r="R523" s="23"/>
      <c r="S523" s="23"/>
      <c r="T523" s="24"/>
      <c r="U523" s="25"/>
      <c r="V523" s="28">
        <v>1</v>
      </c>
      <c r="W523" s="299">
        <v>1</v>
      </c>
      <c r="X523" s="296"/>
      <c r="Y523" s="149">
        <f t="shared" si="241"/>
        <v>2</v>
      </c>
      <c r="Z523" s="148">
        <f t="shared" si="256"/>
        <v>30</v>
      </c>
      <c r="AA523" s="306"/>
      <c r="AB523" s="377">
        <f t="shared" si="265"/>
        <v>-30</v>
      </c>
      <c r="AC523" s="348"/>
      <c r="AD523" s="210" t="str">
        <f t="shared" si="242"/>
        <v/>
      </c>
      <c r="AE523" s="345">
        <f t="shared" si="257"/>
        <v>0</v>
      </c>
      <c r="AF523" s="318"/>
      <c r="AG523" s="317"/>
      <c r="AH523" s="315"/>
      <c r="AI523" s="150">
        <f t="shared" si="258"/>
        <v>0</v>
      </c>
      <c r="AJ523" s="151">
        <f t="shared" si="243"/>
        <v>30</v>
      </c>
      <c r="AK523" s="152">
        <f t="shared" si="259"/>
        <v>30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f t="shared" si="244"/>
        <v>9</v>
      </c>
      <c r="AX523" s="154" t="str">
        <f t="shared" si="245"/>
        <v/>
      </c>
      <c r="AY523" s="178">
        <f t="shared" si="246"/>
        <v>9</v>
      </c>
      <c r="AZ523" s="169" t="str">
        <f t="shared" si="247"/>
        <v/>
      </c>
      <c r="BA523" s="159">
        <f t="shared" si="248"/>
        <v>1</v>
      </c>
      <c r="BB523" s="160" t="str">
        <f t="shared" si="249"/>
        <v/>
      </c>
      <c r="BC523" s="171">
        <f t="shared" si="272"/>
        <v>1</v>
      </c>
      <c r="BD523" s="160" t="str">
        <f t="shared" si="250"/>
        <v/>
      </c>
      <c r="BE523" s="186">
        <f t="shared" si="251"/>
        <v>1</v>
      </c>
      <c r="BF523" s="160" t="str">
        <f t="shared" si="252"/>
        <v/>
      </c>
      <c r="BG523" s="171">
        <f t="shared" si="253"/>
        <v>1</v>
      </c>
      <c r="BH523" s="161" t="str">
        <f t="shared" si="254"/>
        <v/>
      </c>
      <c r="BI523" s="609"/>
      <c r="BQ523" s="52" t="s">
        <v>2553</v>
      </c>
    </row>
    <row r="524" spans="1:69" ht="37.5" x14ac:dyDescent="0.3">
      <c r="A524" s="205"/>
      <c r="B524" s="206"/>
      <c r="C524" s="198">
        <v>513</v>
      </c>
      <c r="D524" s="623" t="s">
        <v>3713</v>
      </c>
      <c r="E524" s="13" t="s">
        <v>3505</v>
      </c>
      <c r="F524" s="14"/>
      <c r="G524" s="123">
        <v>45205</v>
      </c>
      <c r="H524" s="124">
        <v>45217</v>
      </c>
      <c r="I524" s="130" t="s">
        <v>0</v>
      </c>
      <c r="J524" s="21"/>
      <c r="K524" s="134"/>
      <c r="L524" s="24"/>
      <c r="M524" s="371">
        <v>45217</v>
      </c>
      <c r="N524" s="147">
        <f t="shared" si="255"/>
        <v>9</v>
      </c>
      <c r="O524" s="23"/>
      <c r="P524" s="23"/>
      <c r="Q524" s="23"/>
      <c r="R524" s="23" t="s">
        <v>0</v>
      </c>
      <c r="S524" s="23"/>
      <c r="T524" s="24"/>
      <c r="U524" s="25"/>
      <c r="V524" s="28">
        <v>0.25</v>
      </c>
      <c r="W524" s="299"/>
      <c r="X524" s="296"/>
      <c r="Y524" s="149">
        <f t="shared" ref="Y524:Y587" si="273">V524+W524+X524</f>
        <v>0.25</v>
      </c>
      <c r="Z524" s="148">
        <f t="shared" si="256"/>
        <v>2.5</v>
      </c>
      <c r="AA524" s="306"/>
      <c r="AB524" s="377">
        <f t="shared" si="265"/>
        <v>-30</v>
      </c>
      <c r="AC524" s="348"/>
      <c r="AD524" s="210" t="str">
        <f t="shared" ref="AD524:AD587" si="274">IF(F524="x",(0-((V524*10)+(W524*20))),"")</f>
        <v/>
      </c>
      <c r="AE524" s="345">
        <f t="shared" si="257"/>
        <v>-27.5</v>
      </c>
      <c r="AF524" s="318"/>
      <c r="AG524" s="317"/>
      <c r="AH524" s="315"/>
      <c r="AI524" s="150">
        <f t="shared" si="258"/>
        <v>0</v>
      </c>
      <c r="AJ524" s="151">
        <f t="shared" ref="AJ524:AJ587" si="275">(X524*20)+Z524+AA524+AF524</f>
        <v>2.5</v>
      </c>
      <c r="AK524" s="152">
        <f t="shared" si="259"/>
        <v>2.5</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f t="shared" ref="AW524:AW587" si="276">IF(N524&gt;0,N524,"")</f>
        <v>9</v>
      </c>
      <c r="AX524" s="154" t="str">
        <f t="shared" ref="AX524:AX587" si="277">IF(AND(K524="x",AW524&gt;0),AW524,"")</f>
        <v/>
      </c>
      <c r="AY524" s="178">
        <f t="shared" ref="AY524:AY587" si="278">IF(OR(K524="x",F524="x",AW524&lt;=0),"",AW524)</f>
        <v>9</v>
      </c>
      <c r="AZ524" s="169" t="str">
        <f t="shared" ref="AZ524:AZ587" si="279">IF(AND(F524="x",AW524&gt;0),AW524,"")</f>
        <v/>
      </c>
      <c r="BA524" s="159">
        <f t="shared" ref="BA524:BA587" si="280">IF(V524&gt;0,V524,"")</f>
        <v>0.25</v>
      </c>
      <c r="BB524" s="160" t="str">
        <f t="shared" ref="BB524:BB587" si="281">IF(AND(K524="x",BA524&gt;0),BA524,"")</f>
        <v/>
      </c>
      <c r="BC524" s="171">
        <f t="shared" si="272"/>
        <v>0.25</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37.5" x14ac:dyDescent="0.3">
      <c r="A525" s="205"/>
      <c r="B525" s="206"/>
      <c r="C525" s="197">
        <v>514</v>
      </c>
      <c r="D525" s="623" t="s">
        <v>3714</v>
      </c>
      <c r="E525" s="13" t="s">
        <v>3505</v>
      </c>
      <c r="F525" s="14"/>
      <c r="G525" s="123">
        <v>45205</v>
      </c>
      <c r="H525" s="124">
        <v>45217</v>
      </c>
      <c r="I525" s="130" t="s">
        <v>0</v>
      </c>
      <c r="J525" s="21"/>
      <c r="K525" s="134"/>
      <c r="L525" s="24"/>
      <c r="M525" s="371">
        <v>45217</v>
      </c>
      <c r="N525" s="147">
        <f t="shared" ref="N525:N588" si="287">IF((NETWORKDAYS(G525,M525)&gt;0),(NETWORKDAYS(G525,M525)),"")</f>
        <v>9</v>
      </c>
      <c r="O525" s="23"/>
      <c r="P525" s="23"/>
      <c r="Q525" s="23"/>
      <c r="R525" s="23" t="s">
        <v>0</v>
      </c>
      <c r="S525" s="23"/>
      <c r="T525" s="24"/>
      <c r="U525" s="25"/>
      <c r="V525" s="28">
        <v>0.25</v>
      </c>
      <c r="W525" s="299"/>
      <c r="X525" s="296"/>
      <c r="Y525" s="149">
        <f t="shared" si="273"/>
        <v>0.25</v>
      </c>
      <c r="Z525" s="148">
        <f t="shared" ref="Z525:Z588" si="288">IF((F525="x"),0,((V525*10)+(W525*20)))</f>
        <v>2.5</v>
      </c>
      <c r="AA525" s="306"/>
      <c r="AB525" s="377">
        <f t="shared" si="265"/>
        <v>-30</v>
      </c>
      <c r="AC525" s="348"/>
      <c r="AD525" s="210" t="str">
        <f t="shared" si="274"/>
        <v/>
      </c>
      <c r="AE525" s="345">
        <f t="shared" ref="AE525:AE588" si="289">IF(AND(Z525&gt;0,F525="x"),0,IF(AND(Z525&gt;0,AC525="x"),Z525-60,IF(AND(Z525&gt;0,AB525=-30),Z525+AB525,0)))</f>
        <v>-27.5</v>
      </c>
      <c r="AF525" s="318"/>
      <c r="AG525" s="317"/>
      <c r="AH525" s="315"/>
      <c r="AI525" s="150">
        <f t="shared" ref="AI525:AI588" si="290">IF(AE525&lt;=0,AG525,AE525+AG525)</f>
        <v>0</v>
      </c>
      <c r="AJ525" s="151">
        <f t="shared" si="275"/>
        <v>2.5</v>
      </c>
      <c r="AK525" s="152">
        <f t="shared" ref="AK525:AK588" si="291">AJ525-AH525</f>
        <v>2.5</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f t="shared" si="276"/>
        <v>9</v>
      </c>
      <c r="AX525" s="154" t="str">
        <f t="shared" si="277"/>
        <v/>
      </c>
      <c r="AY525" s="178">
        <f t="shared" si="278"/>
        <v>9</v>
      </c>
      <c r="AZ525" s="169" t="str">
        <f t="shared" si="279"/>
        <v/>
      </c>
      <c r="BA525" s="159">
        <f t="shared" si="280"/>
        <v>0.25</v>
      </c>
      <c r="BB525" s="160" t="str">
        <f t="shared" si="281"/>
        <v/>
      </c>
      <c r="BC525" s="171">
        <f t="shared" si="272"/>
        <v>0.25</v>
      </c>
      <c r="BD525" s="160" t="str">
        <f t="shared" si="282"/>
        <v/>
      </c>
      <c r="BE525" s="186" t="str">
        <f t="shared" si="283"/>
        <v/>
      </c>
      <c r="BF525" s="160" t="str">
        <f t="shared" si="284"/>
        <v/>
      </c>
      <c r="BG525" s="171" t="str">
        <f t="shared" si="285"/>
        <v/>
      </c>
      <c r="BH525" s="161" t="str">
        <f t="shared" si="286"/>
        <v/>
      </c>
      <c r="BI525" s="609"/>
      <c r="BQ525" s="52" t="s">
        <v>2555</v>
      </c>
    </row>
    <row r="526" spans="1:69" ht="37.5" x14ac:dyDescent="0.3">
      <c r="A526" s="205"/>
      <c r="B526" s="206"/>
      <c r="C526" s="198">
        <v>515</v>
      </c>
      <c r="D526" s="623" t="s">
        <v>3715</v>
      </c>
      <c r="E526" s="13" t="s">
        <v>3505</v>
      </c>
      <c r="F526" s="14"/>
      <c r="G526" s="123">
        <v>45205</v>
      </c>
      <c r="H526" s="124">
        <v>45217</v>
      </c>
      <c r="I526" s="130" t="s">
        <v>0</v>
      </c>
      <c r="J526" s="21"/>
      <c r="K526" s="134"/>
      <c r="L526" s="24"/>
      <c r="M526" s="371">
        <v>45217</v>
      </c>
      <c r="N526" s="147">
        <f t="shared" si="287"/>
        <v>9</v>
      </c>
      <c r="O526" s="23"/>
      <c r="P526" s="23"/>
      <c r="Q526" s="23"/>
      <c r="R526" s="23" t="s">
        <v>0</v>
      </c>
      <c r="S526" s="23"/>
      <c r="T526" s="24"/>
      <c r="U526" s="25"/>
      <c r="V526" s="28">
        <v>0.25</v>
      </c>
      <c r="W526" s="299"/>
      <c r="X526" s="296"/>
      <c r="Y526" s="149">
        <f t="shared" si="273"/>
        <v>0.25</v>
      </c>
      <c r="Z526" s="148">
        <f t="shared" si="288"/>
        <v>2.5</v>
      </c>
      <c r="AA526" s="306"/>
      <c r="AB526" s="377">
        <f t="shared" ref="AB526:AB589" si="297">IF(AND(Z526&gt;=0,F526="x"),0,IF(AND(Z526&gt;0,AC526="x"),0,IF(Z526&gt;0,0-30,0)))</f>
        <v>-30</v>
      </c>
      <c r="AC526" s="348"/>
      <c r="AD526" s="210" t="str">
        <f t="shared" si="274"/>
        <v/>
      </c>
      <c r="AE526" s="345">
        <f t="shared" si="289"/>
        <v>-27.5</v>
      </c>
      <c r="AF526" s="318"/>
      <c r="AG526" s="317"/>
      <c r="AH526" s="315"/>
      <c r="AI526" s="150">
        <f t="shared" si="290"/>
        <v>0</v>
      </c>
      <c r="AJ526" s="151">
        <f t="shared" si="275"/>
        <v>2.5</v>
      </c>
      <c r="AK526" s="152">
        <f t="shared" si="291"/>
        <v>2.5</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f t="shared" si="276"/>
        <v>9</v>
      </c>
      <c r="AX526" s="154" t="str">
        <f t="shared" si="277"/>
        <v/>
      </c>
      <c r="AY526" s="178">
        <f t="shared" si="278"/>
        <v>9</v>
      </c>
      <c r="AZ526" s="169" t="str">
        <f t="shared" si="279"/>
        <v/>
      </c>
      <c r="BA526" s="159">
        <f t="shared" si="280"/>
        <v>0.25</v>
      </c>
      <c r="BB526" s="160" t="str">
        <f t="shared" si="281"/>
        <v/>
      </c>
      <c r="BC526" s="171">
        <f t="shared" si="272"/>
        <v>0.25</v>
      </c>
      <c r="BD526" s="160" t="str">
        <f t="shared" si="282"/>
        <v/>
      </c>
      <c r="BE526" s="186" t="str">
        <f t="shared" si="283"/>
        <v/>
      </c>
      <c r="BF526" s="160" t="str">
        <f t="shared" si="284"/>
        <v/>
      </c>
      <c r="BG526" s="171" t="str">
        <f t="shared" si="285"/>
        <v/>
      </c>
      <c r="BH526" s="161" t="str">
        <f t="shared" si="286"/>
        <v/>
      </c>
      <c r="BI526" s="609"/>
      <c r="BQ526" s="52" t="s">
        <v>2556</v>
      </c>
    </row>
    <row r="527" spans="1:69" ht="56.25" x14ac:dyDescent="0.3">
      <c r="A527" s="205"/>
      <c r="B527" s="206"/>
      <c r="C527" s="197">
        <v>516</v>
      </c>
      <c r="D527" s="623" t="s">
        <v>3716</v>
      </c>
      <c r="E527" s="15" t="s">
        <v>3505</v>
      </c>
      <c r="F527" s="14"/>
      <c r="G527" s="123">
        <v>45205</v>
      </c>
      <c r="H527" s="124">
        <v>45217</v>
      </c>
      <c r="I527" s="130" t="s">
        <v>0</v>
      </c>
      <c r="J527" s="21"/>
      <c r="K527" s="134"/>
      <c r="L527" s="24"/>
      <c r="M527" s="371">
        <v>45217</v>
      </c>
      <c r="N527" s="147">
        <f t="shared" si="287"/>
        <v>9</v>
      </c>
      <c r="O527" s="23"/>
      <c r="P527" s="23"/>
      <c r="Q527" s="23"/>
      <c r="R527" s="23" t="s">
        <v>0</v>
      </c>
      <c r="S527" s="23"/>
      <c r="T527" s="24"/>
      <c r="U527" s="25"/>
      <c r="V527" s="28">
        <v>0.25</v>
      </c>
      <c r="W527" s="299"/>
      <c r="X527" s="296"/>
      <c r="Y527" s="149">
        <f t="shared" si="273"/>
        <v>0.25</v>
      </c>
      <c r="Z527" s="148">
        <f t="shared" si="288"/>
        <v>2.5</v>
      </c>
      <c r="AA527" s="306"/>
      <c r="AB527" s="377">
        <f t="shared" si="297"/>
        <v>-30</v>
      </c>
      <c r="AC527" s="348"/>
      <c r="AD527" s="210" t="str">
        <f t="shared" si="274"/>
        <v/>
      </c>
      <c r="AE527" s="345">
        <f t="shared" si="289"/>
        <v>-27.5</v>
      </c>
      <c r="AF527" s="318"/>
      <c r="AG527" s="317"/>
      <c r="AH527" s="315"/>
      <c r="AI527" s="150">
        <f t="shared" si="290"/>
        <v>0</v>
      </c>
      <c r="AJ527" s="151">
        <f t="shared" si="275"/>
        <v>2.5</v>
      </c>
      <c r="AK527" s="152">
        <f t="shared" si="291"/>
        <v>2.5</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f t="shared" si="276"/>
        <v>9</v>
      </c>
      <c r="AX527" s="154" t="str">
        <f t="shared" si="277"/>
        <v/>
      </c>
      <c r="AY527" s="178">
        <f t="shared" si="278"/>
        <v>9</v>
      </c>
      <c r="AZ527" s="169" t="str">
        <f t="shared" si="279"/>
        <v/>
      </c>
      <c r="BA527" s="159">
        <f t="shared" si="280"/>
        <v>0.25</v>
      </c>
      <c r="BB527" s="160" t="str">
        <f t="shared" si="281"/>
        <v/>
      </c>
      <c r="BC527" s="171">
        <f t="shared" si="272"/>
        <v>0.25</v>
      </c>
      <c r="BD527" s="160" t="str">
        <f t="shared" si="282"/>
        <v/>
      </c>
      <c r="BE527" s="186" t="str">
        <f t="shared" si="283"/>
        <v/>
      </c>
      <c r="BF527" s="160" t="str">
        <f t="shared" si="284"/>
        <v/>
      </c>
      <c r="BG527" s="171" t="str">
        <f t="shared" si="285"/>
        <v/>
      </c>
      <c r="BH527" s="161" t="str">
        <f t="shared" si="286"/>
        <v/>
      </c>
      <c r="BI527" s="609"/>
      <c r="BQ527" s="52" t="s">
        <v>2557</v>
      </c>
    </row>
    <row r="528" spans="1:69" ht="37.5" x14ac:dyDescent="0.3">
      <c r="A528" s="205"/>
      <c r="B528" s="206"/>
      <c r="C528" s="198">
        <v>517</v>
      </c>
      <c r="D528" s="628" t="s">
        <v>3717</v>
      </c>
      <c r="E528" s="13" t="s">
        <v>3505</v>
      </c>
      <c r="F528" s="14"/>
      <c r="G528" s="123">
        <v>45205</v>
      </c>
      <c r="H528" s="124">
        <v>45217</v>
      </c>
      <c r="I528" s="130" t="s">
        <v>0</v>
      </c>
      <c r="J528" s="21"/>
      <c r="K528" s="134"/>
      <c r="L528" s="24"/>
      <c r="M528" s="371">
        <v>45217</v>
      </c>
      <c r="N528" s="147">
        <f t="shared" si="287"/>
        <v>9</v>
      </c>
      <c r="O528" s="23"/>
      <c r="P528" s="23"/>
      <c r="Q528" s="23"/>
      <c r="R528" s="23" t="s">
        <v>0</v>
      </c>
      <c r="S528" s="23"/>
      <c r="T528" s="24"/>
      <c r="U528" s="25"/>
      <c r="V528" s="28">
        <v>0.25</v>
      </c>
      <c r="W528" s="299"/>
      <c r="X528" s="296"/>
      <c r="Y528" s="149">
        <f t="shared" si="273"/>
        <v>0.25</v>
      </c>
      <c r="Z528" s="148">
        <f t="shared" si="288"/>
        <v>2.5</v>
      </c>
      <c r="AA528" s="306"/>
      <c r="AB528" s="377">
        <f t="shared" si="297"/>
        <v>-30</v>
      </c>
      <c r="AC528" s="348"/>
      <c r="AD528" s="210" t="str">
        <f t="shared" si="274"/>
        <v/>
      </c>
      <c r="AE528" s="345">
        <f t="shared" si="289"/>
        <v>-27.5</v>
      </c>
      <c r="AF528" s="318"/>
      <c r="AG528" s="317"/>
      <c r="AH528" s="315"/>
      <c r="AI528" s="150">
        <f t="shared" si="290"/>
        <v>0</v>
      </c>
      <c r="AJ528" s="151">
        <f t="shared" si="275"/>
        <v>2.5</v>
      </c>
      <c r="AK528" s="152">
        <f t="shared" si="291"/>
        <v>2.5</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f t="shared" si="276"/>
        <v>9</v>
      </c>
      <c r="AX528" s="154" t="str">
        <f t="shared" si="277"/>
        <v/>
      </c>
      <c r="AY528" s="178">
        <f t="shared" si="278"/>
        <v>9</v>
      </c>
      <c r="AZ528" s="169" t="str">
        <f t="shared" si="279"/>
        <v/>
      </c>
      <c r="BA528" s="159">
        <f t="shared" si="280"/>
        <v>0.25</v>
      </c>
      <c r="BB528" s="160" t="str">
        <f t="shared" si="281"/>
        <v/>
      </c>
      <c r="BC528" s="171">
        <f t="shared" si="272"/>
        <v>0.25</v>
      </c>
      <c r="BD528" s="160" t="str">
        <f t="shared" si="282"/>
        <v/>
      </c>
      <c r="BE528" s="186" t="str">
        <f t="shared" si="283"/>
        <v/>
      </c>
      <c r="BF528" s="160" t="str">
        <f t="shared" si="284"/>
        <v/>
      </c>
      <c r="BG528" s="171" t="str">
        <f t="shared" si="285"/>
        <v/>
      </c>
      <c r="BH528" s="161" t="str">
        <f t="shared" si="286"/>
        <v/>
      </c>
      <c r="BI528" s="609"/>
      <c r="BQ528" s="52" t="s">
        <v>2558</v>
      </c>
    </row>
    <row r="529" spans="1:69" ht="37.5" x14ac:dyDescent="0.3">
      <c r="A529" s="205"/>
      <c r="B529" s="206"/>
      <c r="C529" s="198">
        <v>518</v>
      </c>
      <c r="D529" s="623" t="s">
        <v>3718</v>
      </c>
      <c r="E529" s="13" t="s">
        <v>3505</v>
      </c>
      <c r="F529" s="14"/>
      <c r="G529" s="123">
        <v>45205</v>
      </c>
      <c r="H529" s="124">
        <v>45217</v>
      </c>
      <c r="I529" s="130" t="s">
        <v>0</v>
      </c>
      <c r="J529" s="21"/>
      <c r="K529" s="134"/>
      <c r="L529" s="24"/>
      <c r="M529" s="371">
        <v>45217</v>
      </c>
      <c r="N529" s="147">
        <f t="shared" si="287"/>
        <v>9</v>
      </c>
      <c r="O529" s="23"/>
      <c r="P529" s="23"/>
      <c r="Q529" s="23"/>
      <c r="R529" s="23" t="s">
        <v>0</v>
      </c>
      <c r="S529" s="23"/>
      <c r="T529" s="24"/>
      <c r="U529" s="25"/>
      <c r="V529" s="28">
        <v>0.25</v>
      </c>
      <c r="W529" s="299"/>
      <c r="X529" s="296"/>
      <c r="Y529" s="149">
        <f t="shared" si="273"/>
        <v>0.25</v>
      </c>
      <c r="Z529" s="148">
        <f t="shared" si="288"/>
        <v>2.5</v>
      </c>
      <c r="AA529" s="306"/>
      <c r="AB529" s="377">
        <f t="shared" si="297"/>
        <v>-30</v>
      </c>
      <c r="AC529" s="348"/>
      <c r="AD529" s="210" t="str">
        <f t="shared" si="274"/>
        <v/>
      </c>
      <c r="AE529" s="345">
        <f t="shared" si="289"/>
        <v>-27.5</v>
      </c>
      <c r="AF529" s="318"/>
      <c r="AG529" s="317"/>
      <c r="AH529" s="315"/>
      <c r="AI529" s="150">
        <f t="shared" si="290"/>
        <v>0</v>
      </c>
      <c r="AJ529" s="151">
        <f t="shared" si="275"/>
        <v>2.5</v>
      </c>
      <c r="AK529" s="152">
        <f t="shared" si="291"/>
        <v>2.5</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f t="shared" si="276"/>
        <v>9</v>
      </c>
      <c r="AX529" s="154" t="str">
        <f t="shared" si="277"/>
        <v/>
      </c>
      <c r="AY529" s="178">
        <f t="shared" si="278"/>
        <v>9</v>
      </c>
      <c r="AZ529" s="169" t="str">
        <f t="shared" si="279"/>
        <v/>
      </c>
      <c r="BA529" s="159">
        <f t="shared" si="280"/>
        <v>0.25</v>
      </c>
      <c r="BB529" s="160" t="str">
        <f t="shared" si="281"/>
        <v/>
      </c>
      <c r="BC529" s="171">
        <f t="shared" si="272"/>
        <v>0.25</v>
      </c>
      <c r="BD529" s="160" t="str">
        <f t="shared" si="282"/>
        <v/>
      </c>
      <c r="BE529" s="186" t="str">
        <f t="shared" si="283"/>
        <v/>
      </c>
      <c r="BF529" s="160" t="str">
        <f t="shared" si="284"/>
        <v/>
      </c>
      <c r="BG529" s="171" t="str">
        <f t="shared" si="285"/>
        <v/>
      </c>
      <c r="BH529" s="161" t="str">
        <f t="shared" si="286"/>
        <v/>
      </c>
      <c r="BI529" s="609"/>
      <c r="BQ529" s="52" t="s">
        <v>2559</v>
      </c>
    </row>
    <row r="530" spans="1:69" ht="21.75" customHeight="1" x14ac:dyDescent="0.3">
      <c r="A530" s="205"/>
      <c r="B530" s="206"/>
      <c r="C530" s="197">
        <v>519</v>
      </c>
      <c r="D530" s="644" t="s">
        <v>3719</v>
      </c>
      <c r="E530" s="13" t="s">
        <v>3505</v>
      </c>
      <c r="F530" s="14"/>
      <c r="G530" s="123">
        <v>45205</v>
      </c>
      <c r="H530" s="124">
        <v>45217</v>
      </c>
      <c r="I530" s="130" t="s">
        <v>0</v>
      </c>
      <c r="J530" s="21"/>
      <c r="K530" s="134"/>
      <c r="L530" s="24"/>
      <c r="M530" s="371">
        <v>45217</v>
      </c>
      <c r="N530" s="147">
        <f t="shared" si="287"/>
        <v>9</v>
      </c>
      <c r="O530" s="23"/>
      <c r="P530" s="23"/>
      <c r="Q530" s="23"/>
      <c r="R530" s="23" t="s">
        <v>0</v>
      </c>
      <c r="S530" s="23"/>
      <c r="T530" s="24"/>
      <c r="U530" s="25"/>
      <c r="V530" s="28">
        <v>0.25</v>
      </c>
      <c r="W530" s="299"/>
      <c r="X530" s="296"/>
      <c r="Y530" s="149">
        <f t="shared" si="273"/>
        <v>0.25</v>
      </c>
      <c r="Z530" s="148">
        <f t="shared" si="288"/>
        <v>2.5</v>
      </c>
      <c r="AA530" s="306"/>
      <c r="AB530" s="377">
        <f t="shared" si="297"/>
        <v>-30</v>
      </c>
      <c r="AC530" s="348"/>
      <c r="AD530" s="210" t="str">
        <f t="shared" si="274"/>
        <v/>
      </c>
      <c r="AE530" s="345">
        <f t="shared" si="289"/>
        <v>-27.5</v>
      </c>
      <c r="AF530" s="318"/>
      <c r="AG530" s="317"/>
      <c r="AH530" s="315"/>
      <c r="AI530" s="150">
        <f t="shared" si="290"/>
        <v>0</v>
      </c>
      <c r="AJ530" s="151">
        <f t="shared" si="275"/>
        <v>2.5</v>
      </c>
      <c r="AK530" s="152">
        <f t="shared" si="291"/>
        <v>2.5</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f t="shared" si="276"/>
        <v>9</v>
      </c>
      <c r="AX530" s="154" t="str">
        <f t="shared" si="277"/>
        <v/>
      </c>
      <c r="AY530" s="178">
        <f t="shared" si="278"/>
        <v>9</v>
      </c>
      <c r="AZ530" s="169" t="str">
        <f t="shared" si="279"/>
        <v/>
      </c>
      <c r="BA530" s="159">
        <f t="shared" si="280"/>
        <v>0.25</v>
      </c>
      <c r="BB530" s="160" t="str">
        <f t="shared" si="281"/>
        <v/>
      </c>
      <c r="BC530" s="171">
        <f t="shared" ref="BC530:BC593" si="304">IF(OR(K530="x",F530="X",BA530&lt;=0),"",BA530)</f>
        <v>0.25</v>
      </c>
      <c r="BD530" s="160" t="str">
        <f t="shared" si="282"/>
        <v/>
      </c>
      <c r="BE530" s="186" t="str">
        <f t="shared" si="283"/>
        <v/>
      </c>
      <c r="BF530" s="160" t="str">
        <f t="shared" si="284"/>
        <v/>
      </c>
      <c r="BG530" s="171" t="str">
        <f t="shared" si="285"/>
        <v/>
      </c>
      <c r="BH530" s="161" t="str">
        <f t="shared" si="286"/>
        <v/>
      </c>
      <c r="BI530" s="609"/>
      <c r="BQ530" s="52" t="s">
        <v>2560</v>
      </c>
    </row>
    <row r="531" spans="1:69" ht="37.5" x14ac:dyDescent="0.3">
      <c r="A531" s="205"/>
      <c r="B531" s="206"/>
      <c r="C531" s="198">
        <v>520</v>
      </c>
      <c r="D531" s="615" t="s">
        <v>3720</v>
      </c>
      <c r="E531" s="15" t="s">
        <v>3486</v>
      </c>
      <c r="F531" s="14"/>
      <c r="G531" s="123">
        <v>45205</v>
      </c>
      <c r="H531" s="124">
        <v>45208</v>
      </c>
      <c r="I531" s="130" t="s">
        <v>0</v>
      </c>
      <c r="J531" s="21"/>
      <c r="K531" s="134"/>
      <c r="L531" s="24"/>
      <c r="M531" s="372">
        <v>45208</v>
      </c>
      <c r="N531" s="147">
        <f t="shared" si="287"/>
        <v>2</v>
      </c>
      <c r="O531" s="23"/>
      <c r="P531" s="23"/>
      <c r="Q531" s="23"/>
      <c r="R531" s="23" t="s">
        <v>0</v>
      </c>
      <c r="S531" s="23"/>
      <c r="T531" s="24"/>
      <c r="U531" s="25"/>
      <c r="V531" s="28">
        <v>0.25</v>
      </c>
      <c r="W531" s="299"/>
      <c r="X531" s="296"/>
      <c r="Y531" s="149">
        <f t="shared" si="273"/>
        <v>0.25</v>
      </c>
      <c r="Z531" s="148">
        <f t="shared" si="288"/>
        <v>2.5</v>
      </c>
      <c r="AA531" s="306"/>
      <c r="AB531" s="377">
        <f t="shared" si="297"/>
        <v>-30</v>
      </c>
      <c r="AC531" s="348"/>
      <c r="AD531" s="210" t="str">
        <f t="shared" si="274"/>
        <v/>
      </c>
      <c r="AE531" s="345">
        <f t="shared" si="289"/>
        <v>-27.5</v>
      </c>
      <c r="AF531" s="318"/>
      <c r="AG531" s="317"/>
      <c r="AH531" s="315"/>
      <c r="AI531" s="150">
        <f t="shared" si="290"/>
        <v>0</v>
      </c>
      <c r="AJ531" s="151">
        <f t="shared" si="275"/>
        <v>2.5</v>
      </c>
      <c r="AK531" s="152">
        <f t="shared" si="291"/>
        <v>2.5</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f t="shared" si="276"/>
        <v>2</v>
      </c>
      <c r="AX531" s="154" t="str">
        <f t="shared" si="277"/>
        <v/>
      </c>
      <c r="AY531" s="178">
        <f t="shared" si="278"/>
        <v>2</v>
      </c>
      <c r="AZ531" s="169" t="str">
        <f t="shared" si="279"/>
        <v/>
      </c>
      <c r="BA531" s="159">
        <f t="shared" si="280"/>
        <v>0.25</v>
      </c>
      <c r="BB531" s="160" t="str">
        <f t="shared" si="281"/>
        <v/>
      </c>
      <c r="BC531" s="171">
        <f t="shared" si="304"/>
        <v>0.25</v>
      </c>
      <c r="BD531" s="160" t="str">
        <f t="shared" si="282"/>
        <v/>
      </c>
      <c r="BE531" s="186" t="str">
        <f t="shared" si="283"/>
        <v/>
      </c>
      <c r="BF531" s="160" t="str">
        <f t="shared" si="284"/>
        <v/>
      </c>
      <c r="BG531" s="171" t="str">
        <f t="shared" si="285"/>
        <v/>
      </c>
      <c r="BH531" s="161" t="str">
        <f t="shared" si="286"/>
        <v/>
      </c>
      <c r="BI531" s="609"/>
      <c r="BQ531" s="52" t="s">
        <v>2561</v>
      </c>
    </row>
    <row r="532" spans="1:69" ht="37.5" x14ac:dyDescent="0.3">
      <c r="A532" s="205"/>
      <c r="B532" s="206"/>
      <c r="C532" s="197">
        <v>521</v>
      </c>
      <c r="D532" s="616" t="s">
        <v>3720</v>
      </c>
      <c r="E532" s="13" t="s">
        <v>3528</v>
      </c>
      <c r="F532" s="14"/>
      <c r="G532" s="123">
        <v>45205</v>
      </c>
      <c r="H532" s="124">
        <v>45208</v>
      </c>
      <c r="I532" s="130" t="s">
        <v>0</v>
      </c>
      <c r="J532" s="21"/>
      <c r="K532" s="134"/>
      <c r="L532" s="24"/>
      <c r="M532" s="372">
        <v>45208</v>
      </c>
      <c r="N532" s="147">
        <f t="shared" si="287"/>
        <v>2</v>
      </c>
      <c r="O532" s="23"/>
      <c r="P532" s="23"/>
      <c r="Q532" s="23"/>
      <c r="R532" s="23" t="s">
        <v>0</v>
      </c>
      <c r="S532" s="23"/>
      <c r="T532" s="24"/>
      <c r="U532" s="25"/>
      <c r="V532" s="28">
        <v>0.25</v>
      </c>
      <c r="W532" s="299"/>
      <c r="X532" s="296"/>
      <c r="Y532" s="149">
        <f t="shared" si="273"/>
        <v>0.25</v>
      </c>
      <c r="Z532" s="148">
        <f t="shared" si="288"/>
        <v>2.5</v>
      </c>
      <c r="AA532" s="306"/>
      <c r="AB532" s="377">
        <f t="shared" si="297"/>
        <v>-30</v>
      </c>
      <c r="AC532" s="348"/>
      <c r="AD532" s="210" t="str">
        <f t="shared" si="274"/>
        <v/>
      </c>
      <c r="AE532" s="345">
        <f t="shared" si="289"/>
        <v>-27.5</v>
      </c>
      <c r="AF532" s="318"/>
      <c r="AG532" s="317"/>
      <c r="AH532" s="315"/>
      <c r="AI532" s="150">
        <f t="shared" si="290"/>
        <v>0</v>
      </c>
      <c r="AJ532" s="151">
        <f t="shared" si="275"/>
        <v>2.5</v>
      </c>
      <c r="AK532" s="152">
        <f t="shared" si="291"/>
        <v>2.5</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f t="shared" si="276"/>
        <v>2</v>
      </c>
      <c r="AX532" s="154" t="str">
        <f t="shared" si="277"/>
        <v/>
      </c>
      <c r="AY532" s="178">
        <f t="shared" si="278"/>
        <v>2</v>
      </c>
      <c r="AZ532" s="169" t="str">
        <f t="shared" si="279"/>
        <v/>
      </c>
      <c r="BA532" s="159">
        <f t="shared" si="280"/>
        <v>0.25</v>
      </c>
      <c r="BB532" s="160" t="str">
        <f t="shared" si="281"/>
        <v/>
      </c>
      <c r="BC532" s="171">
        <f t="shared" si="304"/>
        <v>0.25</v>
      </c>
      <c r="BD532" s="160" t="str">
        <f t="shared" si="282"/>
        <v/>
      </c>
      <c r="BE532" s="186" t="str">
        <f t="shared" si="283"/>
        <v/>
      </c>
      <c r="BF532" s="160" t="str">
        <f t="shared" si="284"/>
        <v/>
      </c>
      <c r="BG532" s="171" t="str">
        <f t="shared" si="285"/>
        <v/>
      </c>
      <c r="BH532" s="161" t="str">
        <f t="shared" si="286"/>
        <v/>
      </c>
      <c r="BI532" s="609"/>
      <c r="BQ532" s="52" t="s">
        <v>2562</v>
      </c>
    </row>
    <row r="533" spans="1:69" ht="37.5" x14ac:dyDescent="0.3">
      <c r="A533" s="205"/>
      <c r="B533" s="206"/>
      <c r="C533" s="198">
        <v>522</v>
      </c>
      <c r="D533" s="617" t="s">
        <v>3720</v>
      </c>
      <c r="E533" s="13" t="s">
        <v>3505</v>
      </c>
      <c r="F533" s="14"/>
      <c r="G533" s="123">
        <v>45205</v>
      </c>
      <c r="H533" s="124">
        <v>45208</v>
      </c>
      <c r="I533" s="130" t="s">
        <v>0</v>
      </c>
      <c r="J533" s="21"/>
      <c r="K533" s="134"/>
      <c r="L533" s="24"/>
      <c r="M533" s="372">
        <v>45208</v>
      </c>
      <c r="N533" s="147">
        <f t="shared" si="287"/>
        <v>2</v>
      </c>
      <c r="O533" s="23"/>
      <c r="P533" s="23"/>
      <c r="Q533" s="23"/>
      <c r="R533" s="23" t="s">
        <v>0</v>
      </c>
      <c r="S533" s="23"/>
      <c r="T533" s="24"/>
      <c r="U533" s="25"/>
      <c r="V533" s="28">
        <v>0.25</v>
      </c>
      <c r="W533" s="299"/>
      <c r="X533" s="296"/>
      <c r="Y533" s="149">
        <f t="shared" si="273"/>
        <v>0.25</v>
      </c>
      <c r="Z533" s="148">
        <f t="shared" si="288"/>
        <v>2.5</v>
      </c>
      <c r="AA533" s="306"/>
      <c r="AB533" s="377">
        <f t="shared" si="297"/>
        <v>-30</v>
      </c>
      <c r="AC533" s="348"/>
      <c r="AD533" s="210" t="str">
        <f t="shared" si="274"/>
        <v/>
      </c>
      <c r="AE533" s="345">
        <f t="shared" si="289"/>
        <v>-27.5</v>
      </c>
      <c r="AF533" s="318"/>
      <c r="AG533" s="317"/>
      <c r="AH533" s="315"/>
      <c r="AI533" s="150">
        <f t="shared" si="290"/>
        <v>0</v>
      </c>
      <c r="AJ533" s="151">
        <f t="shared" si="275"/>
        <v>2.5</v>
      </c>
      <c r="AK533" s="152">
        <f t="shared" si="291"/>
        <v>2.5</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f t="shared" si="276"/>
        <v>2</v>
      </c>
      <c r="AX533" s="154" t="str">
        <f t="shared" si="277"/>
        <v/>
      </c>
      <c r="AY533" s="178">
        <f t="shared" si="278"/>
        <v>2</v>
      </c>
      <c r="AZ533" s="169" t="str">
        <f t="shared" si="279"/>
        <v/>
      </c>
      <c r="BA533" s="159">
        <f t="shared" si="280"/>
        <v>0.25</v>
      </c>
      <c r="BB533" s="160" t="str">
        <f t="shared" si="281"/>
        <v/>
      </c>
      <c r="BC533" s="171">
        <f t="shared" si="304"/>
        <v>0.25</v>
      </c>
      <c r="BD533" s="160" t="str">
        <f t="shared" si="282"/>
        <v/>
      </c>
      <c r="BE533" s="186" t="str">
        <f t="shared" si="283"/>
        <v/>
      </c>
      <c r="BF533" s="160" t="str">
        <f t="shared" si="284"/>
        <v/>
      </c>
      <c r="BG533" s="171" t="str">
        <f t="shared" si="285"/>
        <v/>
      </c>
      <c r="BH533" s="161" t="str">
        <f t="shared" si="286"/>
        <v/>
      </c>
      <c r="BI533" s="609"/>
      <c r="BQ533" s="52" t="s">
        <v>2563</v>
      </c>
    </row>
    <row r="534" spans="1:69" ht="93.75" x14ac:dyDescent="0.3">
      <c r="A534" s="205"/>
      <c r="B534" s="206"/>
      <c r="C534" s="198">
        <v>523</v>
      </c>
      <c r="D534" s="618" t="s">
        <v>3721</v>
      </c>
      <c r="E534" s="13"/>
      <c r="F534" s="14"/>
      <c r="G534" s="123">
        <v>45205</v>
      </c>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206.25" x14ac:dyDescent="0.3">
      <c r="A535" s="205"/>
      <c r="B535" s="206"/>
      <c r="C535" s="197">
        <v>524</v>
      </c>
      <c r="D535" s="617" t="s">
        <v>3722</v>
      </c>
      <c r="E535" s="15" t="s">
        <v>3545</v>
      </c>
      <c r="F535" s="14"/>
      <c r="G535" s="123">
        <v>45203</v>
      </c>
      <c r="H535" s="124"/>
      <c r="I535" s="130"/>
      <c r="J535" s="21"/>
      <c r="K535" s="134"/>
      <c r="L535" s="24"/>
      <c r="M535" s="372">
        <v>45209</v>
      </c>
      <c r="N535" s="147">
        <f t="shared" si="287"/>
        <v>5</v>
      </c>
      <c r="O535" s="23" t="s">
        <v>0</v>
      </c>
      <c r="P535" s="23"/>
      <c r="Q535" s="23"/>
      <c r="R535" s="23"/>
      <c r="S535" s="23"/>
      <c r="T535" s="24"/>
      <c r="U535" s="25"/>
      <c r="V535" s="28">
        <v>0.25</v>
      </c>
      <c r="W535" s="299">
        <v>0.25</v>
      </c>
      <c r="X535" s="296"/>
      <c r="Y535" s="149">
        <f t="shared" si="273"/>
        <v>0.5</v>
      </c>
      <c r="Z535" s="148">
        <f t="shared" si="288"/>
        <v>7.5</v>
      </c>
      <c r="AA535" s="306"/>
      <c r="AB535" s="377">
        <f t="shared" si="297"/>
        <v>-30</v>
      </c>
      <c r="AC535" s="348"/>
      <c r="AD535" s="210" t="str">
        <f t="shared" si="274"/>
        <v/>
      </c>
      <c r="AE535" s="345">
        <f t="shared" si="289"/>
        <v>-22.5</v>
      </c>
      <c r="AF535" s="318"/>
      <c r="AG535" s="317"/>
      <c r="AH535" s="315"/>
      <c r="AI535" s="150">
        <f t="shared" si="290"/>
        <v>0</v>
      </c>
      <c r="AJ535" s="151">
        <f t="shared" si="275"/>
        <v>7.5</v>
      </c>
      <c r="AK535" s="152">
        <f t="shared" si="291"/>
        <v>7.5</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f t="shared" si="276"/>
        <v>5</v>
      </c>
      <c r="AX535" s="154" t="str">
        <f t="shared" si="277"/>
        <v/>
      </c>
      <c r="AY535" s="178">
        <f t="shared" si="278"/>
        <v>5</v>
      </c>
      <c r="AZ535" s="169" t="str">
        <f t="shared" si="279"/>
        <v/>
      </c>
      <c r="BA535" s="159">
        <f t="shared" si="280"/>
        <v>0.25</v>
      </c>
      <c r="BB535" s="160" t="str">
        <f t="shared" si="281"/>
        <v/>
      </c>
      <c r="BC535" s="171">
        <f t="shared" si="304"/>
        <v>0.25</v>
      </c>
      <c r="BD535" s="160" t="str">
        <f t="shared" si="282"/>
        <v/>
      </c>
      <c r="BE535" s="186">
        <f t="shared" si="283"/>
        <v>0.25</v>
      </c>
      <c r="BF535" s="160" t="str">
        <f t="shared" si="284"/>
        <v/>
      </c>
      <c r="BG535" s="171">
        <f t="shared" si="285"/>
        <v>0.25</v>
      </c>
      <c r="BH535" s="161" t="str">
        <f t="shared" si="286"/>
        <v/>
      </c>
      <c r="BI535" s="609"/>
      <c r="BQ535" s="52" t="s">
        <v>2565</v>
      </c>
    </row>
    <row r="536" spans="1:69" ht="93.75" x14ac:dyDescent="0.3">
      <c r="A536" s="205"/>
      <c r="B536" s="206"/>
      <c r="C536" s="198">
        <v>525</v>
      </c>
      <c r="D536" s="618" t="s">
        <v>3723</v>
      </c>
      <c r="E536" s="13"/>
      <c r="F536" s="14"/>
      <c r="G536" s="123">
        <v>45205</v>
      </c>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75" x14ac:dyDescent="0.3">
      <c r="A537" s="205"/>
      <c r="B537" s="206"/>
      <c r="C537" s="197">
        <v>526</v>
      </c>
      <c r="D537" s="618" t="s">
        <v>3724</v>
      </c>
      <c r="E537" s="13"/>
      <c r="F537" s="14"/>
      <c r="G537" s="123">
        <v>45205</v>
      </c>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37.5" x14ac:dyDescent="0.3">
      <c r="A538" s="205"/>
      <c r="B538" s="206"/>
      <c r="C538" s="198">
        <v>527</v>
      </c>
      <c r="D538" s="618" t="s">
        <v>3725</v>
      </c>
      <c r="E538" s="13"/>
      <c r="F538" s="14"/>
      <c r="G538" s="123">
        <v>45205</v>
      </c>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37.5" x14ac:dyDescent="0.3">
      <c r="A539" s="205"/>
      <c r="B539" s="206"/>
      <c r="C539" s="198">
        <v>528</v>
      </c>
      <c r="D539" s="615" t="s">
        <v>3726</v>
      </c>
      <c r="E539" s="15"/>
      <c r="F539" s="14"/>
      <c r="G539" s="123">
        <v>45205</v>
      </c>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93.75" x14ac:dyDescent="0.3">
      <c r="A540" s="205"/>
      <c r="B540" s="206"/>
      <c r="C540" s="197">
        <v>529</v>
      </c>
      <c r="D540" s="622" t="s">
        <v>3723</v>
      </c>
      <c r="E540" s="13"/>
      <c r="F540" s="14"/>
      <c r="G540" s="123">
        <v>45205</v>
      </c>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75" x14ac:dyDescent="0.3">
      <c r="A541" s="205"/>
      <c r="B541" s="206"/>
      <c r="C541" s="198">
        <v>530</v>
      </c>
      <c r="D541" s="622" t="s">
        <v>3724</v>
      </c>
      <c r="E541" s="13"/>
      <c r="F541" s="14"/>
      <c r="G541" s="123">
        <v>45205</v>
      </c>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37.5" x14ac:dyDescent="0.3">
      <c r="A542" s="205"/>
      <c r="B542" s="206"/>
      <c r="C542" s="197">
        <v>531</v>
      </c>
      <c r="D542" s="622" t="s">
        <v>3725</v>
      </c>
      <c r="E542" s="13"/>
      <c r="F542" s="14"/>
      <c r="G542" s="123">
        <v>45205</v>
      </c>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37.5" x14ac:dyDescent="0.3">
      <c r="A543" s="205"/>
      <c r="B543" s="206"/>
      <c r="C543" s="198">
        <v>532</v>
      </c>
      <c r="D543" s="616" t="s">
        <v>3726</v>
      </c>
      <c r="E543" s="15"/>
      <c r="F543" s="14"/>
      <c r="G543" s="123">
        <v>45205</v>
      </c>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93.75" x14ac:dyDescent="0.3">
      <c r="A544" s="205"/>
      <c r="B544" s="206"/>
      <c r="C544" s="198">
        <v>533</v>
      </c>
      <c r="D544" s="623" t="s">
        <v>3723</v>
      </c>
      <c r="E544" s="13"/>
      <c r="F544" s="14"/>
      <c r="G544" s="123">
        <v>45205</v>
      </c>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75" x14ac:dyDescent="0.3">
      <c r="A545" s="205"/>
      <c r="B545" s="206"/>
      <c r="C545" s="197">
        <v>534</v>
      </c>
      <c r="D545" s="623" t="s">
        <v>3724</v>
      </c>
      <c r="E545" s="13"/>
      <c r="F545" s="14"/>
      <c r="G545" s="123">
        <v>45205</v>
      </c>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37.5" x14ac:dyDescent="0.3">
      <c r="A546" s="205"/>
      <c r="B546" s="206"/>
      <c r="C546" s="198">
        <v>535</v>
      </c>
      <c r="D546" s="623" t="s">
        <v>3725</v>
      </c>
      <c r="E546" s="13"/>
      <c r="F546" s="14"/>
      <c r="G546" s="123">
        <v>45205</v>
      </c>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37.5" x14ac:dyDescent="0.3">
      <c r="A547" s="205"/>
      <c r="B547" s="206"/>
      <c r="C547" s="197">
        <v>536</v>
      </c>
      <c r="D547" s="617" t="s">
        <v>3726</v>
      </c>
      <c r="E547" s="15"/>
      <c r="F547" s="14"/>
      <c r="G547" s="123">
        <v>45205</v>
      </c>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75" x14ac:dyDescent="0.3">
      <c r="A548" s="205"/>
      <c r="B548" s="206"/>
      <c r="C548" s="198">
        <v>537</v>
      </c>
      <c r="D548" s="618" t="s">
        <v>3727</v>
      </c>
      <c r="E548" s="13"/>
      <c r="F548" s="14"/>
      <c r="G548" s="123">
        <v>45205</v>
      </c>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75" x14ac:dyDescent="0.3">
      <c r="A549" s="205"/>
      <c r="B549" s="206"/>
      <c r="C549" s="198">
        <v>538</v>
      </c>
      <c r="D549" s="618" t="s">
        <v>3724</v>
      </c>
      <c r="E549" s="13"/>
      <c r="F549" s="14"/>
      <c r="G549" s="123">
        <v>45205</v>
      </c>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37.5" x14ac:dyDescent="0.3">
      <c r="A550" s="205"/>
      <c r="B550" s="206"/>
      <c r="C550" s="197">
        <v>539</v>
      </c>
      <c r="D550" s="618" t="s">
        <v>3728</v>
      </c>
      <c r="E550" s="13"/>
      <c r="F550" s="14"/>
      <c r="G550" s="123">
        <v>45205</v>
      </c>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37.5" x14ac:dyDescent="0.3">
      <c r="A551" s="205"/>
      <c r="B551" s="206"/>
      <c r="C551" s="198">
        <v>540</v>
      </c>
      <c r="D551" s="615" t="s">
        <v>3726</v>
      </c>
      <c r="E551" s="15"/>
      <c r="F551" s="14"/>
      <c r="G551" s="123">
        <v>45205</v>
      </c>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75" x14ac:dyDescent="0.3">
      <c r="A552" s="205"/>
      <c r="B552" s="206"/>
      <c r="C552" s="197">
        <v>541</v>
      </c>
      <c r="D552" s="622" t="s">
        <v>3727</v>
      </c>
      <c r="E552" s="13"/>
      <c r="F552" s="14"/>
      <c r="G552" s="123">
        <v>45205</v>
      </c>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75" x14ac:dyDescent="0.3">
      <c r="A553" s="205"/>
      <c r="B553" s="206"/>
      <c r="C553" s="198">
        <v>542</v>
      </c>
      <c r="D553" s="622" t="s">
        <v>3724</v>
      </c>
      <c r="E553" s="13"/>
      <c r="F553" s="14"/>
      <c r="G553" s="123">
        <v>45205</v>
      </c>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37.5" x14ac:dyDescent="0.3">
      <c r="A554" s="205"/>
      <c r="B554" s="206"/>
      <c r="C554" s="198">
        <v>543</v>
      </c>
      <c r="D554" s="622" t="s">
        <v>3728</v>
      </c>
      <c r="E554" s="13"/>
      <c r="F554" s="14"/>
      <c r="G554" s="123">
        <v>45205</v>
      </c>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37.5" x14ac:dyDescent="0.3">
      <c r="A555" s="205"/>
      <c r="B555" s="206"/>
      <c r="C555" s="197">
        <v>544</v>
      </c>
      <c r="D555" s="616" t="s">
        <v>3726</v>
      </c>
      <c r="E555" s="15"/>
      <c r="F555" s="14"/>
      <c r="G555" s="123">
        <v>45205</v>
      </c>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75" x14ac:dyDescent="0.3">
      <c r="A556" s="205"/>
      <c r="B556" s="206"/>
      <c r="C556" s="198">
        <v>545</v>
      </c>
      <c r="D556" s="623" t="s">
        <v>3727</v>
      </c>
      <c r="E556" s="13"/>
      <c r="F556" s="14"/>
      <c r="G556" s="123">
        <v>45205</v>
      </c>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75" x14ac:dyDescent="0.3">
      <c r="A557" s="205"/>
      <c r="B557" s="206"/>
      <c r="C557" s="197">
        <v>546</v>
      </c>
      <c r="D557" s="623" t="s">
        <v>3724</v>
      </c>
      <c r="E557" s="18"/>
      <c r="F557" s="14"/>
      <c r="G557" s="123">
        <v>45205</v>
      </c>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37.5" x14ac:dyDescent="0.3">
      <c r="A558" s="205"/>
      <c r="B558" s="206"/>
      <c r="C558" s="198">
        <v>547</v>
      </c>
      <c r="D558" s="623" t="s">
        <v>3728</v>
      </c>
      <c r="E558" s="13"/>
      <c r="F558" s="14"/>
      <c r="G558" s="123">
        <v>45205</v>
      </c>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37.5" x14ac:dyDescent="0.3">
      <c r="A559" s="205"/>
      <c r="B559" s="206"/>
      <c r="C559" s="198">
        <v>548</v>
      </c>
      <c r="D559" s="617" t="s">
        <v>3726</v>
      </c>
      <c r="E559" s="13"/>
      <c r="F559" s="14"/>
      <c r="G559" s="123">
        <v>45205</v>
      </c>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206.25" x14ac:dyDescent="0.3">
      <c r="A560" s="205"/>
      <c r="B560" s="206"/>
      <c r="C560" s="197">
        <v>549</v>
      </c>
      <c r="D560" s="626" t="s">
        <v>3729</v>
      </c>
      <c r="E560" s="16" t="s">
        <v>3528</v>
      </c>
      <c r="F560" s="14"/>
      <c r="G560" s="127">
        <v>45203</v>
      </c>
      <c r="H560" s="126"/>
      <c r="I560" s="132"/>
      <c r="J560" s="69"/>
      <c r="K560" s="136"/>
      <c r="L560" s="26"/>
      <c r="M560" s="373">
        <v>45204</v>
      </c>
      <c r="N560" s="147">
        <f t="shared" si="287"/>
        <v>2</v>
      </c>
      <c r="O560" s="23" t="s">
        <v>0</v>
      </c>
      <c r="P560" s="23"/>
      <c r="Q560" s="23"/>
      <c r="R560" s="23"/>
      <c r="S560" s="23"/>
      <c r="T560" s="26"/>
      <c r="U560" s="27"/>
      <c r="V560" s="28">
        <v>0.25</v>
      </c>
      <c r="W560" s="300">
        <v>0.25</v>
      </c>
      <c r="X560" s="299"/>
      <c r="Y560" s="149">
        <f t="shared" si="273"/>
        <v>0.5</v>
      </c>
      <c r="Z560" s="148">
        <f t="shared" si="288"/>
        <v>7.5</v>
      </c>
      <c r="AA560" s="307"/>
      <c r="AB560" s="377">
        <f t="shared" si="297"/>
        <v>-30</v>
      </c>
      <c r="AC560" s="348"/>
      <c r="AD560" s="210" t="str">
        <f t="shared" si="274"/>
        <v/>
      </c>
      <c r="AE560" s="345">
        <f t="shared" si="289"/>
        <v>-22.5</v>
      </c>
      <c r="AF560" s="319"/>
      <c r="AG560" s="320"/>
      <c r="AH560" s="318"/>
      <c r="AI560" s="150">
        <f t="shared" si="290"/>
        <v>0</v>
      </c>
      <c r="AJ560" s="151">
        <f t="shared" si="275"/>
        <v>7.5</v>
      </c>
      <c r="AK560" s="152">
        <f t="shared" si="291"/>
        <v>7.5</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f t="shared" si="276"/>
        <v>2</v>
      </c>
      <c r="AX560" s="154" t="str">
        <f t="shared" si="277"/>
        <v/>
      </c>
      <c r="AY560" s="178">
        <f t="shared" si="278"/>
        <v>2</v>
      </c>
      <c r="AZ560" s="169" t="str">
        <f t="shared" si="279"/>
        <v/>
      </c>
      <c r="BA560" s="159">
        <f t="shared" si="280"/>
        <v>0.25</v>
      </c>
      <c r="BB560" s="160" t="str">
        <f t="shared" si="281"/>
        <v/>
      </c>
      <c r="BC560" s="171">
        <f t="shared" si="304"/>
        <v>0.25</v>
      </c>
      <c r="BD560" s="160" t="str">
        <f t="shared" si="282"/>
        <v/>
      </c>
      <c r="BE560" s="186">
        <f t="shared" si="283"/>
        <v>0.25</v>
      </c>
      <c r="BF560" s="160" t="str">
        <f t="shared" si="284"/>
        <v/>
      </c>
      <c r="BG560" s="171">
        <f t="shared" si="285"/>
        <v>0.25</v>
      </c>
      <c r="BH560" s="161" t="str">
        <f t="shared" si="286"/>
        <v/>
      </c>
      <c r="BI560" s="609"/>
      <c r="BQ560" s="60" t="s">
        <v>3064</v>
      </c>
    </row>
    <row r="561" spans="1:140" s="22" customFormat="1" ht="57.75" customHeight="1" x14ac:dyDescent="0.3">
      <c r="A561" s="205"/>
      <c r="B561" s="206"/>
      <c r="C561" s="197">
        <v>550</v>
      </c>
      <c r="D561" s="618" t="s">
        <v>3730</v>
      </c>
      <c r="E561" s="20"/>
      <c r="F561" s="14"/>
      <c r="G561" s="123">
        <v>45208</v>
      </c>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57.75" customHeight="1" x14ac:dyDescent="0.3">
      <c r="A562" s="203"/>
      <c r="B562" s="204"/>
      <c r="C562" s="197">
        <v>551</v>
      </c>
      <c r="D562" s="622" t="s">
        <v>3730</v>
      </c>
      <c r="E562" s="31"/>
      <c r="F562" s="30"/>
      <c r="G562" s="120">
        <v>45208</v>
      </c>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60" customHeight="1" x14ac:dyDescent="0.3">
      <c r="A563" s="203"/>
      <c r="B563" s="204"/>
      <c r="C563" s="197">
        <v>552</v>
      </c>
      <c r="D563" s="623" t="s">
        <v>3730</v>
      </c>
      <c r="E563" s="29"/>
      <c r="F563" s="30"/>
      <c r="G563" s="120">
        <v>45208</v>
      </c>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56.25" x14ac:dyDescent="0.3">
      <c r="A564" s="203"/>
      <c r="B564" s="204"/>
      <c r="C564" s="197">
        <v>553</v>
      </c>
      <c r="D564" s="625" t="s">
        <v>3731</v>
      </c>
      <c r="E564" s="29"/>
      <c r="F564" s="30"/>
      <c r="G564" s="123">
        <v>45215</v>
      </c>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37.5" x14ac:dyDescent="0.3">
      <c r="A565" s="203"/>
      <c r="B565" s="204"/>
      <c r="C565" s="197">
        <v>554</v>
      </c>
      <c r="D565" s="625" t="s">
        <v>3732</v>
      </c>
      <c r="E565" s="29"/>
      <c r="F565" s="30"/>
      <c r="G565" s="123">
        <v>45215</v>
      </c>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37.5" x14ac:dyDescent="0.3">
      <c r="A566" s="205"/>
      <c r="B566" s="206"/>
      <c r="C566" s="198">
        <v>555</v>
      </c>
      <c r="D566" s="618" t="s">
        <v>3733</v>
      </c>
      <c r="E566" s="13"/>
      <c r="F566" s="14"/>
      <c r="G566" s="123">
        <v>45215</v>
      </c>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37.5" x14ac:dyDescent="0.3">
      <c r="A567" s="205"/>
      <c r="B567" s="206"/>
      <c r="C567" s="197">
        <v>556</v>
      </c>
      <c r="D567" s="618" t="s">
        <v>3734</v>
      </c>
      <c r="E567" s="13"/>
      <c r="F567" s="14"/>
      <c r="G567" s="123">
        <v>45215</v>
      </c>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75" x14ac:dyDescent="0.3">
      <c r="A568" s="205"/>
      <c r="B568" s="206"/>
      <c r="C568" s="198">
        <v>557</v>
      </c>
      <c r="D568" s="618" t="s">
        <v>3735</v>
      </c>
      <c r="E568" s="13"/>
      <c r="F568" s="14"/>
      <c r="G568" s="123">
        <v>45215</v>
      </c>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37.5" x14ac:dyDescent="0.3">
      <c r="A569" s="205"/>
      <c r="B569" s="206"/>
      <c r="C569" s="198">
        <v>558</v>
      </c>
      <c r="D569" s="615" t="s">
        <v>3736</v>
      </c>
      <c r="E569" s="15"/>
      <c r="F569" s="14"/>
      <c r="G569" s="123">
        <v>45215</v>
      </c>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37.5" x14ac:dyDescent="0.3">
      <c r="A570" s="205"/>
      <c r="B570" s="206"/>
      <c r="C570" s="197">
        <v>559</v>
      </c>
      <c r="D570" s="618" t="s">
        <v>3737</v>
      </c>
      <c r="E570" s="13"/>
      <c r="F570" s="14"/>
      <c r="G570" s="123">
        <v>45215</v>
      </c>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75" x14ac:dyDescent="0.3">
      <c r="A571" s="205"/>
      <c r="B571" s="206"/>
      <c r="C571" s="198">
        <v>560</v>
      </c>
      <c r="D571" s="618" t="s">
        <v>3738</v>
      </c>
      <c r="E571" s="13"/>
      <c r="F571" s="14"/>
      <c r="G571" s="123">
        <v>45215</v>
      </c>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75" x14ac:dyDescent="0.3">
      <c r="A572" s="205"/>
      <c r="B572" s="206"/>
      <c r="C572" s="197">
        <v>561</v>
      </c>
      <c r="D572" s="618" t="s">
        <v>3739</v>
      </c>
      <c r="E572" s="13"/>
      <c r="F572" s="14"/>
      <c r="G572" s="123">
        <v>45215</v>
      </c>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37.5" x14ac:dyDescent="0.3">
      <c r="A573" s="205"/>
      <c r="B573" s="206"/>
      <c r="C573" s="198">
        <v>562</v>
      </c>
      <c r="D573" s="615" t="s">
        <v>3740</v>
      </c>
      <c r="E573" s="15"/>
      <c r="F573" s="14"/>
      <c r="G573" s="123">
        <v>45215</v>
      </c>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56.25" x14ac:dyDescent="0.3">
      <c r="A574" s="205"/>
      <c r="B574" s="206"/>
      <c r="C574" s="198">
        <v>563</v>
      </c>
      <c r="D574" s="627" t="s">
        <v>3731</v>
      </c>
      <c r="E574" s="13"/>
      <c r="F574" s="14"/>
      <c r="G574" s="123">
        <v>45215</v>
      </c>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37.5" x14ac:dyDescent="0.3">
      <c r="A575" s="205"/>
      <c r="B575" s="206"/>
      <c r="C575" s="197">
        <v>564</v>
      </c>
      <c r="D575" s="627" t="s">
        <v>3732</v>
      </c>
      <c r="E575" s="13"/>
      <c r="F575" s="14"/>
      <c r="G575" s="123">
        <v>45215</v>
      </c>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40" ht="37.5" x14ac:dyDescent="0.3">
      <c r="A576" s="205"/>
      <c r="B576" s="206"/>
      <c r="C576" s="198">
        <v>565</v>
      </c>
      <c r="D576" s="622" t="s">
        <v>3733</v>
      </c>
      <c r="E576" s="13"/>
      <c r="F576" s="14"/>
      <c r="G576" s="123">
        <v>45215</v>
      </c>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37.5" x14ac:dyDescent="0.3">
      <c r="A577" s="205"/>
      <c r="B577" s="206"/>
      <c r="C577" s="197">
        <v>566</v>
      </c>
      <c r="D577" s="622" t="s">
        <v>3734</v>
      </c>
      <c r="E577" s="15"/>
      <c r="F577" s="14"/>
      <c r="G577" s="123">
        <v>45215</v>
      </c>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75" x14ac:dyDescent="0.3">
      <c r="A578" s="205"/>
      <c r="B578" s="206"/>
      <c r="C578" s="198">
        <v>567</v>
      </c>
      <c r="D578" s="622" t="s">
        <v>3735</v>
      </c>
      <c r="E578" s="13"/>
      <c r="F578" s="14"/>
      <c r="G578" s="123">
        <v>45215</v>
      </c>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37.5" x14ac:dyDescent="0.3">
      <c r="A579" s="205"/>
      <c r="B579" s="206"/>
      <c r="C579" s="198">
        <v>568</v>
      </c>
      <c r="D579" s="616" t="s">
        <v>3736</v>
      </c>
      <c r="E579" s="13"/>
      <c r="F579" s="14"/>
      <c r="G579" s="123">
        <v>45215</v>
      </c>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37.5" x14ac:dyDescent="0.3">
      <c r="A580" s="205"/>
      <c r="B580" s="206"/>
      <c r="C580" s="197">
        <v>569</v>
      </c>
      <c r="D580" s="622" t="s">
        <v>3737</v>
      </c>
      <c r="E580" s="13"/>
      <c r="F580" s="14"/>
      <c r="G580" s="123">
        <v>45215</v>
      </c>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75" x14ac:dyDescent="0.3">
      <c r="A581" s="205"/>
      <c r="B581" s="206"/>
      <c r="C581" s="198">
        <v>570</v>
      </c>
      <c r="D581" s="622" t="s">
        <v>3738</v>
      </c>
      <c r="E581" s="15"/>
      <c r="F581" s="14"/>
      <c r="G581" s="123">
        <v>45215</v>
      </c>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75" x14ac:dyDescent="0.3">
      <c r="A582" s="205"/>
      <c r="B582" s="206"/>
      <c r="C582" s="197">
        <v>571</v>
      </c>
      <c r="D582" s="622" t="s">
        <v>3739</v>
      </c>
      <c r="E582" s="13"/>
      <c r="F582" s="14"/>
      <c r="G582" s="123">
        <v>45215</v>
      </c>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37.5" x14ac:dyDescent="0.3">
      <c r="A583" s="205"/>
      <c r="B583" s="206"/>
      <c r="C583" s="198">
        <v>572</v>
      </c>
      <c r="D583" s="616" t="s">
        <v>3740</v>
      </c>
      <c r="E583" s="13"/>
      <c r="F583" s="14"/>
      <c r="G583" s="123">
        <v>45215</v>
      </c>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56.25" x14ac:dyDescent="0.3">
      <c r="A584" s="205"/>
      <c r="B584" s="206"/>
      <c r="C584" s="198">
        <v>573</v>
      </c>
      <c r="D584" s="629" t="s">
        <v>3731</v>
      </c>
      <c r="E584" s="13"/>
      <c r="F584" s="14"/>
      <c r="G584" s="123">
        <v>45215</v>
      </c>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37.5" x14ac:dyDescent="0.3">
      <c r="A585" s="205"/>
      <c r="B585" s="206"/>
      <c r="C585" s="197">
        <v>574</v>
      </c>
      <c r="D585" s="629" t="s">
        <v>3732</v>
      </c>
      <c r="E585" s="15"/>
      <c r="F585" s="14"/>
      <c r="G585" s="123">
        <v>45215</v>
      </c>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37.5" x14ac:dyDescent="0.3">
      <c r="A586" s="205"/>
      <c r="B586" s="206"/>
      <c r="C586" s="198">
        <v>575</v>
      </c>
      <c r="D586" s="623" t="s">
        <v>3733</v>
      </c>
      <c r="E586" s="13"/>
      <c r="F586" s="14"/>
      <c r="G586" s="123">
        <v>45215</v>
      </c>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37.5" x14ac:dyDescent="0.3">
      <c r="A587" s="205"/>
      <c r="B587" s="206"/>
      <c r="C587" s="197">
        <v>576</v>
      </c>
      <c r="D587" s="623" t="s">
        <v>3734</v>
      </c>
      <c r="E587" s="13"/>
      <c r="F587" s="14"/>
      <c r="G587" s="123">
        <v>45215</v>
      </c>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75" x14ac:dyDescent="0.3">
      <c r="A588" s="205"/>
      <c r="B588" s="206"/>
      <c r="C588" s="198">
        <v>577</v>
      </c>
      <c r="D588" s="623" t="s">
        <v>3735</v>
      </c>
      <c r="E588" s="13"/>
      <c r="F588" s="14"/>
      <c r="G588" s="123">
        <v>45215</v>
      </c>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37.5" x14ac:dyDescent="0.3">
      <c r="A589" s="205"/>
      <c r="B589" s="206"/>
      <c r="C589" s="198">
        <v>578</v>
      </c>
      <c r="D589" s="617" t="s">
        <v>3736</v>
      </c>
      <c r="E589" s="15"/>
      <c r="F589" s="14"/>
      <c r="G589" s="123">
        <v>45215</v>
      </c>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37.5" x14ac:dyDescent="0.3">
      <c r="A590" s="205"/>
      <c r="B590" s="206"/>
      <c r="C590" s="197">
        <v>579</v>
      </c>
      <c r="D590" s="623" t="s">
        <v>3737</v>
      </c>
      <c r="E590" s="13"/>
      <c r="F590" s="14"/>
      <c r="G590" s="123">
        <v>45215</v>
      </c>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75" x14ac:dyDescent="0.3">
      <c r="A591" s="205"/>
      <c r="B591" s="206"/>
      <c r="C591" s="198">
        <v>580</v>
      </c>
      <c r="D591" s="623" t="s">
        <v>3738</v>
      </c>
      <c r="E591" s="13"/>
      <c r="F591" s="14"/>
      <c r="G591" s="123">
        <v>45215</v>
      </c>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75" x14ac:dyDescent="0.3">
      <c r="A592" s="205"/>
      <c r="B592" s="206"/>
      <c r="C592" s="197">
        <v>581</v>
      </c>
      <c r="D592" s="623" t="s">
        <v>3739</v>
      </c>
      <c r="E592" s="13"/>
      <c r="F592" s="14"/>
      <c r="G592" s="123">
        <v>45215</v>
      </c>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37.5" x14ac:dyDescent="0.3">
      <c r="A593" s="205"/>
      <c r="B593" s="206"/>
      <c r="C593" s="198">
        <v>582</v>
      </c>
      <c r="D593" s="617" t="s">
        <v>3740</v>
      </c>
      <c r="E593" s="15"/>
      <c r="F593" s="14"/>
      <c r="G593" s="123">
        <v>45215</v>
      </c>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93.75" x14ac:dyDescent="0.3">
      <c r="A594" s="205"/>
      <c r="B594" s="206"/>
      <c r="C594" s="198">
        <v>583</v>
      </c>
      <c r="D594" s="618" t="s">
        <v>3741</v>
      </c>
      <c r="E594" s="13"/>
      <c r="F594" s="14"/>
      <c r="G594" s="123">
        <v>45215</v>
      </c>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75" x14ac:dyDescent="0.3">
      <c r="A595" s="205"/>
      <c r="B595" s="206"/>
      <c r="C595" s="197">
        <v>584</v>
      </c>
      <c r="D595" s="618" t="s">
        <v>3742</v>
      </c>
      <c r="E595" s="13"/>
      <c r="F595" s="14"/>
      <c r="G595" s="123">
        <v>45215</v>
      </c>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37.5" x14ac:dyDescent="0.3">
      <c r="A596" s="205"/>
      <c r="B596" s="206"/>
      <c r="C596" s="198">
        <v>585</v>
      </c>
      <c r="D596" s="618" t="s">
        <v>3743</v>
      </c>
      <c r="E596" s="13"/>
      <c r="F596" s="14"/>
      <c r="G596" s="123">
        <v>45215</v>
      </c>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75" x14ac:dyDescent="0.3">
      <c r="A597" s="205"/>
      <c r="B597" s="206"/>
      <c r="C597" s="197">
        <v>586</v>
      </c>
      <c r="D597" s="615" t="s">
        <v>3744</v>
      </c>
      <c r="E597" s="15"/>
      <c r="F597" s="14"/>
      <c r="G597" s="123">
        <v>45215</v>
      </c>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37.5" x14ac:dyDescent="0.3">
      <c r="A598" s="205"/>
      <c r="B598" s="206"/>
      <c r="C598" s="198">
        <v>587</v>
      </c>
      <c r="D598" s="618" t="s">
        <v>3745</v>
      </c>
      <c r="E598" s="13"/>
      <c r="F598" s="14"/>
      <c r="G598" s="123">
        <v>45215</v>
      </c>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37.5" x14ac:dyDescent="0.3">
      <c r="A599" s="205"/>
      <c r="B599" s="206"/>
      <c r="C599" s="198">
        <v>588</v>
      </c>
      <c r="D599" s="618" t="s">
        <v>3746</v>
      </c>
      <c r="E599" s="13"/>
      <c r="F599" s="14"/>
      <c r="G599" s="123">
        <v>45215</v>
      </c>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37.5" x14ac:dyDescent="0.3">
      <c r="A600" s="205"/>
      <c r="B600" s="206"/>
      <c r="C600" s="197">
        <v>589</v>
      </c>
      <c r="D600" s="618" t="s">
        <v>3747</v>
      </c>
      <c r="E600" s="13"/>
      <c r="F600" s="14"/>
      <c r="G600" s="123">
        <v>45215</v>
      </c>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37.5" x14ac:dyDescent="0.3">
      <c r="A601" s="205"/>
      <c r="B601" s="206"/>
      <c r="C601" s="198">
        <v>590</v>
      </c>
      <c r="D601" s="615" t="s">
        <v>3748</v>
      </c>
      <c r="E601" s="15"/>
      <c r="F601" s="14"/>
      <c r="G601" s="123">
        <v>45215</v>
      </c>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37.5" x14ac:dyDescent="0.3">
      <c r="A602" s="205"/>
      <c r="B602" s="206"/>
      <c r="C602" s="197">
        <v>591</v>
      </c>
      <c r="D602" s="618" t="s">
        <v>3749</v>
      </c>
      <c r="E602" s="13"/>
      <c r="F602" s="14"/>
      <c r="G602" s="123">
        <v>45215</v>
      </c>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37.5" x14ac:dyDescent="0.3">
      <c r="A603" s="205"/>
      <c r="B603" s="206"/>
      <c r="C603" s="198">
        <v>592</v>
      </c>
      <c r="D603" s="618" t="s">
        <v>3750</v>
      </c>
      <c r="E603" s="13"/>
      <c r="F603" s="14"/>
      <c r="G603" s="123">
        <v>45215</v>
      </c>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93.75" x14ac:dyDescent="0.3">
      <c r="A604" s="205"/>
      <c r="B604" s="206"/>
      <c r="C604" s="198">
        <v>593</v>
      </c>
      <c r="D604" s="622" t="s">
        <v>3741</v>
      </c>
      <c r="E604" s="13"/>
      <c r="F604" s="14"/>
      <c r="G604" s="123">
        <v>45215</v>
      </c>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75" x14ac:dyDescent="0.3">
      <c r="A605" s="205"/>
      <c r="B605" s="206"/>
      <c r="C605" s="197">
        <v>594</v>
      </c>
      <c r="D605" s="622" t="s">
        <v>3742</v>
      </c>
      <c r="E605" s="15"/>
      <c r="F605" s="14"/>
      <c r="G605" s="123">
        <v>45215</v>
      </c>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37.5" x14ac:dyDescent="0.3">
      <c r="A606" s="205"/>
      <c r="B606" s="206"/>
      <c r="C606" s="198">
        <v>595</v>
      </c>
      <c r="D606" s="622" t="s">
        <v>3743</v>
      </c>
      <c r="E606" s="13"/>
      <c r="F606" s="14"/>
      <c r="G606" s="123">
        <v>45215</v>
      </c>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75" x14ac:dyDescent="0.3">
      <c r="A607" s="205"/>
      <c r="B607" s="206"/>
      <c r="C607" s="197">
        <v>596</v>
      </c>
      <c r="D607" s="616" t="s">
        <v>3744</v>
      </c>
      <c r="E607" s="18"/>
      <c r="F607" s="14"/>
      <c r="G607" s="123">
        <v>45215</v>
      </c>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37.5" x14ac:dyDescent="0.3">
      <c r="A608" s="205"/>
      <c r="B608" s="206"/>
      <c r="C608" s="198">
        <v>597</v>
      </c>
      <c r="D608" s="622" t="s">
        <v>3745</v>
      </c>
      <c r="E608" s="13"/>
      <c r="F608" s="14"/>
      <c r="G608" s="123">
        <v>45215</v>
      </c>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37.5" x14ac:dyDescent="0.3">
      <c r="A609" s="205"/>
      <c r="B609" s="206"/>
      <c r="C609" s="198">
        <v>598</v>
      </c>
      <c r="D609" s="622" t="s">
        <v>3746</v>
      </c>
      <c r="E609" s="13"/>
      <c r="F609" s="14"/>
      <c r="G609" s="123">
        <v>45215</v>
      </c>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37.5" x14ac:dyDescent="0.3">
      <c r="A610" s="205"/>
      <c r="B610" s="206"/>
      <c r="C610" s="197">
        <v>599</v>
      </c>
      <c r="D610" s="622" t="s">
        <v>3747</v>
      </c>
      <c r="E610" s="16"/>
      <c r="F610" s="14"/>
      <c r="G610" s="123">
        <v>45215</v>
      </c>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37.5" x14ac:dyDescent="0.3">
      <c r="A611" s="205"/>
      <c r="B611" s="206"/>
      <c r="C611" s="197">
        <v>600</v>
      </c>
      <c r="D611" s="616" t="s">
        <v>3748</v>
      </c>
      <c r="E611" s="20"/>
      <c r="F611" s="14"/>
      <c r="G611" s="123">
        <v>45215</v>
      </c>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37.5" x14ac:dyDescent="0.3">
      <c r="A612" s="203"/>
      <c r="B612" s="204"/>
      <c r="C612" s="197">
        <v>601</v>
      </c>
      <c r="D612" s="622" t="s">
        <v>3749</v>
      </c>
      <c r="E612" s="31"/>
      <c r="F612" s="30"/>
      <c r="G612" s="123">
        <v>45215</v>
      </c>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37.5" x14ac:dyDescent="0.3">
      <c r="A613" s="203"/>
      <c r="B613" s="204"/>
      <c r="C613" s="197">
        <v>602</v>
      </c>
      <c r="D613" s="622" t="s">
        <v>3750</v>
      </c>
      <c r="E613" s="29"/>
      <c r="F613" s="30"/>
      <c r="G613" s="123">
        <v>45215</v>
      </c>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93.75" x14ac:dyDescent="0.3">
      <c r="A614" s="203"/>
      <c r="B614" s="204"/>
      <c r="C614" s="197">
        <v>603</v>
      </c>
      <c r="D614" s="623" t="s">
        <v>3741</v>
      </c>
      <c r="E614" s="29"/>
      <c r="F614" s="30"/>
      <c r="G614" s="123">
        <v>45215</v>
      </c>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75" x14ac:dyDescent="0.3">
      <c r="A615" s="203"/>
      <c r="B615" s="204"/>
      <c r="C615" s="197">
        <v>604</v>
      </c>
      <c r="D615" s="623" t="s">
        <v>3742</v>
      </c>
      <c r="E615" s="29"/>
      <c r="F615" s="30"/>
      <c r="G615" s="123">
        <v>45215</v>
      </c>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37.5" x14ac:dyDescent="0.3">
      <c r="A616" s="205"/>
      <c r="B616" s="206"/>
      <c r="C616" s="198">
        <v>605</v>
      </c>
      <c r="D616" s="623" t="s">
        <v>3743</v>
      </c>
      <c r="E616" s="13"/>
      <c r="F616" s="14"/>
      <c r="G616" s="123">
        <v>45215</v>
      </c>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75" x14ac:dyDescent="0.3">
      <c r="A617" s="205"/>
      <c r="B617" s="206"/>
      <c r="C617" s="197">
        <v>606</v>
      </c>
      <c r="D617" s="617" t="s">
        <v>3744</v>
      </c>
      <c r="E617" s="13"/>
      <c r="F617" s="14"/>
      <c r="G617" s="123">
        <v>45215</v>
      </c>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37.5" x14ac:dyDescent="0.3">
      <c r="A618" s="205"/>
      <c r="B618" s="206"/>
      <c r="C618" s="198">
        <v>607</v>
      </c>
      <c r="D618" s="623" t="s">
        <v>3745</v>
      </c>
      <c r="E618" s="13"/>
      <c r="F618" s="14"/>
      <c r="G618" s="123">
        <v>45215</v>
      </c>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37.5" x14ac:dyDescent="0.3">
      <c r="A619" s="205"/>
      <c r="B619" s="206"/>
      <c r="C619" s="198">
        <v>608</v>
      </c>
      <c r="D619" s="623" t="s">
        <v>3746</v>
      </c>
      <c r="E619" s="15"/>
      <c r="F619" s="14"/>
      <c r="G619" s="123">
        <v>45215</v>
      </c>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37.5" x14ac:dyDescent="0.3">
      <c r="A620" s="205"/>
      <c r="B620" s="206"/>
      <c r="C620" s="197">
        <v>609</v>
      </c>
      <c r="D620" s="623" t="s">
        <v>3747</v>
      </c>
      <c r="E620" s="13"/>
      <c r="F620" s="14"/>
      <c r="G620" s="123">
        <v>45215</v>
      </c>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37.5" x14ac:dyDescent="0.3">
      <c r="A621" s="205"/>
      <c r="B621" s="206"/>
      <c r="C621" s="198">
        <v>610</v>
      </c>
      <c r="D621" s="617" t="s">
        <v>3748</v>
      </c>
      <c r="E621" s="13"/>
      <c r="F621" s="14"/>
      <c r="G621" s="123">
        <v>45215</v>
      </c>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37.5" x14ac:dyDescent="0.3">
      <c r="A622" s="205"/>
      <c r="B622" s="206"/>
      <c r="C622" s="197">
        <v>611</v>
      </c>
      <c r="D622" s="623" t="s">
        <v>3749</v>
      </c>
      <c r="E622" s="13"/>
      <c r="F622" s="14"/>
      <c r="G622" s="123">
        <v>45215</v>
      </c>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37.5" x14ac:dyDescent="0.3">
      <c r="A623" s="205"/>
      <c r="B623" s="206"/>
      <c r="C623" s="198">
        <v>612</v>
      </c>
      <c r="D623" s="623" t="s">
        <v>3750</v>
      </c>
      <c r="E623" s="15"/>
      <c r="F623" s="14"/>
      <c r="G623" s="123">
        <v>45215</v>
      </c>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37.5" x14ac:dyDescent="0.3">
      <c r="A624" s="205"/>
      <c r="B624" s="206"/>
      <c r="C624" s="198">
        <v>613</v>
      </c>
      <c r="D624" s="618" t="s">
        <v>3751</v>
      </c>
      <c r="E624" s="13"/>
      <c r="F624" s="14"/>
      <c r="G624" s="123">
        <v>45215</v>
      </c>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37.5" x14ac:dyDescent="0.3">
      <c r="A625" s="205"/>
      <c r="B625" s="206"/>
      <c r="C625" s="197">
        <v>614</v>
      </c>
      <c r="D625" s="622" t="s">
        <v>3751</v>
      </c>
      <c r="E625" s="13"/>
      <c r="F625" s="14"/>
      <c r="G625" s="123">
        <v>45215</v>
      </c>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37.5" x14ac:dyDescent="0.3">
      <c r="A626" s="205"/>
      <c r="B626" s="206"/>
      <c r="C626" s="198">
        <v>615</v>
      </c>
      <c r="D626" s="623" t="s">
        <v>3751</v>
      </c>
      <c r="E626" s="13"/>
      <c r="F626" s="14"/>
      <c r="G626" s="123">
        <v>45215</v>
      </c>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56.25" x14ac:dyDescent="0.3">
      <c r="A627" s="205"/>
      <c r="B627" s="206"/>
      <c r="C627" s="197">
        <v>616</v>
      </c>
      <c r="D627" s="615" t="s">
        <v>3752</v>
      </c>
      <c r="E627" s="15"/>
      <c r="F627" s="14"/>
      <c r="G627" s="123">
        <v>45215</v>
      </c>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56.25" x14ac:dyDescent="0.3">
      <c r="A628" s="205"/>
      <c r="B628" s="206"/>
      <c r="C628" s="198">
        <v>617</v>
      </c>
      <c r="D628" s="616" t="s">
        <v>3752</v>
      </c>
      <c r="E628" s="13"/>
      <c r="F628" s="14"/>
      <c r="G628" s="123">
        <v>45215</v>
      </c>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56.25" x14ac:dyDescent="0.3">
      <c r="A629" s="205"/>
      <c r="B629" s="206"/>
      <c r="C629" s="198">
        <v>618</v>
      </c>
      <c r="D629" s="617" t="s">
        <v>3752</v>
      </c>
      <c r="E629" s="13"/>
      <c r="F629" s="14"/>
      <c r="G629" s="123">
        <v>45215</v>
      </c>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56.25" x14ac:dyDescent="0.3">
      <c r="A630" s="205"/>
      <c r="B630" s="206"/>
      <c r="C630" s="197">
        <v>619</v>
      </c>
      <c r="D630" s="618" t="s">
        <v>3753</v>
      </c>
      <c r="E630" s="13"/>
      <c r="F630" s="14"/>
      <c r="G630" s="123">
        <v>45215</v>
      </c>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56.25" x14ac:dyDescent="0.3">
      <c r="A631" s="205"/>
      <c r="B631" s="206"/>
      <c r="C631" s="198">
        <v>620</v>
      </c>
      <c r="D631" s="622" t="s">
        <v>3753</v>
      </c>
      <c r="E631" s="15"/>
      <c r="F631" s="14"/>
      <c r="G631" s="123">
        <v>45215</v>
      </c>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56.25" x14ac:dyDescent="0.3">
      <c r="A632" s="205"/>
      <c r="B632" s="206"/>
      <c r="C632" s="197">
        <v>621</v>
      </c>
      <c r="D632" s="623" t="s">
        <v>3753</v>
      </c>
      <c r="E632" s="13"/>
      <c r="F632" s="14"/>
      <c r="G632" s="123">
        <v>45215</v>
      </c>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75" x14ac:dyDescent="0.3">
      <c r="A633" s="205"/>
      <c r="B633" s="206"/>
      <c r="C633" s="198">
        <v>622</v>
      </c>
      <c r="D633" s="618" t="s">
        <v>3754</v>
      </c>
      <c r="E633" s="13"/>
      <c r="F633" s="14"/>
      <c r="G633" s="123">
        <v>45216</v>
      </c>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50" x14ac:dyDescent="0.3">
      <c r="A634" s="205"/>
      <c r="B634" s="206"/>
      <c r="C634" s="198">
        <v>623</v>
      </c>
      <c r="D634" s="622" t="s">
        <v>3755</v>
      </c>
      <c r="E634" s="13" t="s">
        <v>3528</v>
      </c>
      <c r="F634" s="14"/>
      <c r="G634" s="123">
        <v>45215</v>
      </c>
      <c r="H634" s="124">
        <v>45229</v>
      </c>
      <c r="I634" s="130" t="s">
        <v>0</v>
      </c>
      <c r="J634" s="21"/>
      <c r="K634" s="134"/>
      <c r="L634" s="24"/>
      <c r="M634" s="372">
        <v>45229</v>
      </c>
      <c r="N634" s="147">
        <f t="shared" si="319"/>
        <v>11</v>
      </c>
      <c r="O634" s="23"/>
      <c r="P634" s="23"/>
      <c r="Q634" s="23"/>
      <c r="R634" s="23" t="s">
        <v>0</v>
      </c>
      <c r="S634" s="23"/>
      <c r="T634" s="24"/>
      <c r="U634" s="25"/>
      <c r="V634" s="28">
        <v>0.25</v>
      </c>
      <c r="W634" s="299"/>
      <c r="X634" s="296"/>
      <c r="Y634" s="149">
        <f t="shared" si="305"/>
        <v>0.25</v>
      </c>
      <c r="Z634" s="148">
        <f t="shared" si="320"/>
        <v>2.5</v>
      </c>
      <c r="AA634" s="306"/>
      <c r="AB634" s="377">
        <f t="shared" si="329"/>
        <v>-30</v>
      </c>
      <c r="AC634" s="348"/>
      <c r="AD634" s="210" t="str">
        <f t="shared" si="306"/>
        <v/>
      </c>
      <c r="AE634" s="345">
        <f t="shared" si="321"/>
        <v>-27.5</v>
      </c>
      <c r="AF634" s="318"/>
      <c r="AG634" s="317"/>
      <c r="AH634" s="315"/>
      <c r="AI634" s="150">
        <f t="shared" si="322"/>
        <v>0</v>
      </c>
      <c r="AJ634" s="151">
        <f t="shared" si="307"/>
        <v>2.5</v>
      </c>
      <c r="AK634" s="152">
        <f t="shared" si="323"/>
        <v>2.5</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f t="shared" si="308"/>
        <v>11</v>
      </c>
      <c r="AX634" s="154" t="str">
        <f t="shared" si="309"/>
        <v/>
      </c>
      <c r="AY634" s="178">
        <f t="shared" si="310"/>
        <v>11</v>
      </c>
      <c r="AZ634" s="169" t="str">
        <f t="shared" si="311"/>
        <v/>
      </c>
      <c r="BA634" s="159">
        <f t="shared" si="312"/>
        <v>0.25</v>
      </c>
      <c r="BB634" s="160" t="str">
        <f t="shared" si="313"/>
        <v/>
      </c>
      <c r="BC634" s="171">
        <f t="shared" si="336"/>
        <v>0.25</v>
      </c>
      <c r="BD634" s="160" t="str">
        <f t="shared" si="314"/>
        <v/>
      </c>
      <c r="BE634" s="186" t="str">
        <f t="shared" si="315"/>
        <v/>
      </c>
      <c r="BF634" s="160" t="str">
        <f t="shared" si="316"/>
        <v/>
      </c>
      <c r="BG634" s="171" t="str">
        <f t="shared" si="317"/>
        <v/>
      </c>
      <c r="BH634" s="161" t="str">
        <f t="shared" si="318"/>
        <v/>
      </c>
      <c r="BI634" s="609"/>
    </row>
    <row r="635" spans="1:61" ht="37.5" x14ac:dyDescent="0.3">
      <c r="A635" s="205"/>
      <c r="B635" s="206"/>
      <c r="C635" s="197">
        <v>624</v>
      </c>
      <c r="D635" s="616" t="s">
        <v>3756</v>
      </c>
      <c r="E635" s="15" t="s">
        <v>3528</v>
      </c>
      <c r="F635" s="14"/>
      <c r="G635" s="123">
        <v>45215</v>
      </c>
      <c r="H635" s="124">
        <v>45229</v>
      </c>
      <c r="I635" s="130" t="s">
        <v>0</v>
      </c>
      <c r="J635" s="21"/>
      <c r="K635" s="134"/>
      <c r="L635" s="24"/>
      <c r="M635" s="372">
        <v>45229</v>
      </c>
      <c r="N635" s="147">
        <f t="shared" si="319"/>
        <v>11</v>
      </c>
      <c r="O635" s="23"/>
      <c r="P635" s="23"/>
      <c r="Q635" s="23"/>
      <c r="R635" s="23" t="s">
        <v>0</v>
      </c>
      <c r="S635" s="23"/>
      <c r="T635" s="24"/>
      <c r="U635" s="25"/>
      <c r="V635" s="28">
        <v>0.25</v>
      </c>
      <c r="W635" s="299"/>
      <c r="X635" s="296"/>
      <c r="Y635" s="149">
        <f t="shared" si="305"/>
        <v>0.25</v>
      </c>
      <c r="Z635" s="148">
        <f t="shared" si="320"/>
        <v>2.5</v>
      </c>
      <c r="AA635" s="306"/>
      <c r="AB635" s="377">
        <f t="shared" si="329"/>
        <v>-30</v>
      </c>
      <c r="AC635" s="348"/>
      <c r="AD635" s="210" t="str">
        <f t="shared" si="306"/>
        <v/>
      </c>
      <c r="AE635" s="345">
        <f t="shared" si="321"/>
        <v>-27.5</v>
      </c>
      <c r="AF635" s="318"/>
      <c r="AG635" s="317"/>
      <c r="AH635" s="315"/>
      <c r="AI635" s="150">
        <f t="shared" si="322"/>
        <v>0</v>
      </c>
      <c r="AJ635" s="151">
        <f t="shared" si="307"/>
        <v>2.5</v>
      </c>
      <c r="AK635" s="152">
        <f t="shared" si="323"/>
        <v>2.5</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f t="shared" si="308"/>
        <v>11</v>
      </c>
      <c r="AX635" s="154" t="str">
        <f t="shared" si="309"/>
        <v/>
      </c>
      <c r="AY635" s="178">
        <f t="shared" si="310"/>
        <v>11</v>
      </c>
      <c r="AZ635" s="169" t="str">
        <f t="shared" si="311"/>
        <v/>
      </c>
      <c r="BA635" s="159">
        <f t="shared" si="312"/>
        <v>0.25</v>
      </c>
      <c r="BB635" s="160" t="str">
        <f t="shared" si="313"/>
        <v/>
      </c>
      <c r="BC635" s="171">
        <f t="shared" si="336"/>
        <v>0.25</v>
      </c>
      <c r="BD635" s="160" t="str">
        <f t="shared" si="314"/>
        <v/>
      </c>
      <c r="BE635" s="186" t="str">
        <f t="shared" si="315"/>
        <v/>
      </c>
      <c r="BF635" s="160" t="str">
        <f t="shared" si="316"/>
        <v/>
      </c>
      <c r="BG635" s="171" t="str">
        <f t="shared" si="317"/>
        <v/>
      </c>
      <c r="BH635" s="161" t="str">
        <f t="shared" si="318"/>
        <v/>
      </c>
      <c r="BI635" s="609"/>
    </row>
    <row r="636" spans="1:61" ht="37.5" x14ac:dyDescent="0.3">
      <c r="A636" s="205"/>
      <c r="B636" s="206"/>
      <c r="C636" s="198">
        <v>625</v>
      </c>
      <c r="D636" s="622" t="s">
        <v>3757</v>
      </c>
      <c r="E636" s="13" t="s">
        <v>3528</v>
      </c>
      <c r="F636" s="14"/>
      <c r="G636" s="123">
        <v>45215</v>
      </c>
      <c r="H636" s="124">
        <v>45229</v>
      </c>
      <c r="I636" s="130" t="s">
        <v>0</v>
      </c>
      <c r="J636" s="21"/>
      <c r="K636" s="134"/>
      <c r="L636" s="24"/>
      <c r="M636" s="372">
        <v>45229</v>
      </c>
      <c r="N636" s="147">
        <f t="shared" si="319"/>
        <v>11</v>
      </c>
      <c r="O636" s="23" t="s">
        <v>0</v>
      </c>
      <c r="P636" s="23"/>
      <c r="Q636" s="23"/>
      <c r="R636" s="23"/>
      <c r="S636" s="23"/>
      <c r="T636" s="24"/>
      <c r="U636" s="25"/>
      <c r="V636" s="28">
        <v>0.25</v>
      </c>
      <c r="W636" s="299">
        <v>0.25</v>
      </c>
      <c r="X636" s="296"/>
      <c r="Y636" s="149">
        <f t="shared" si="305"/>
        <v>0.5</v>
      </c>
      <c r="Z636" s="148">
        <f t="shared" si="320"/>
        <v>7.5</v>
      </c>
      <c r="AA636" s="306"/>
      <c r="AB636" s="377">
        <f t="shared" si="329"/>
        <v>-30</v>
      </c>
      <c r="AC636" s="348"/>
      <c r="AD636" s="210" t="str">
        <f t="shared" si="306"/>
        <v/>
      </c>
      <c r="AE636" s="345">
        <f t="shared" si="321"/>
        <v>-22.5</v>
      </c>
      <c r="AF636" s="318"/>
      <c r="AG636" s="317"/>
      <c r="AH636" s="315"/>
      <c r="AI636" s="150">
        <f t="shared" si="322"/>
        <v>0</v>
      </c>
      <c r="AJ636" s="151">
        <f t="shared" si="307"/>
        <v>7.5</v>
      </c>
      <c r="AK636" s="152">
        <f t="shared" si="323"/>
        <v>7.5</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f t="shared" si="308"/>
        <v>11</v>
      </c>
      <c r="AX636" s="154" t="str">
        <f t="shared" si="309"/>
        <v/>
      </c>
      <c r="AY636" s="178">
        <f t="shared" si="310"/>
        <v>11</v>
      </c>
      <c r="AZ636" s="169" t="str">
        <f t="shared" si="311"/>
        <v/>
      </c>
      <c r="BA636" s="159">
        <f t="shared" si="312"/>
        <v>0.25</v>
      </c>
      <c r="BB636" s="160" t="str">
        <f t="shared" si="313"/>
        <v/>
      </c>
      <c r="BC636" s="171">
        <f t="shared" si="336"/>
        <v>0.25</v>
      </c>
      <c r="BD636" s="160" t="str">
        <f t="shared" si="314"/>
        <v/>
      </c>
      <c r="BE636" s="186">
        <f t="shared" si="315"/>
        <v>0.25</v>
      </c>
      <c r="BF636" s="160" t="str">
        <f t="shared" si="316"/>
        <v/>
      </c>
      <c r="BG636" s="171">
        <f t="shared" si="317"/>
        <v>0.25</v>
      </c>
      <c r="BH636" s="161" t="str">
        <f t="shared" si="318"/>
        <v/>
      </c>
      <c r="BI636" s="609"/>
    </row>
    <row r="637" spans="1:61" ht="56.25" x14ac:dyDescent="0.3">
      <c r="A637" s="205"/>
      <c r="B637" s="206"/>
      <c r="C637" s="197">
        <v>626</v>
      </c>
      <c r="D637" s="622" t="s">
        <v>3758</v>
      </c>
      <c r="E637" s="13" t="s">
        <v>3528</v>
      </c>
      <c r="F637" s="14"/>
      <c r="G637" s="123">
        <v>45215</v>
      </c>
      <c r="H637" s="124">
        <v>45229</v>
      </c>
      <c r="I637" s="130" t="s">
        <v>0</v>
      </c>
      <c r="J637" s="21"/>
      <c r="K637" s="134"/>
      <c r="L637" s="24"/>
      <c r="M637" s="372">
        <v>45229</v>
      </c>
      <c r="N637" s="147">
        <f t="shared" si="319"/>
        <v>11</v>
      </c>
      <c r="O637" s="23"/>
      <c r="P637" s="23"/>
      <c r="Q637" s="23"/>
      <c r="R637" s="23" t="s">
        <v>0</v>
      </c>
      <c r="S637" s="23"/>
      <c r="T637" s="24"/>
      <c r="U637" s="25"/>
      <c r="V637" s="28">
        <v>0.25</v>
      </c>
      <c r="W637" s="299"/>
      <c r="X637" s="296"/>
      <c r="Y637" s="149">
        <f t="shared" si="305"/>
        <v>0.25</v>
      </c>
      <c r="Z637" s="148">
        <f t="shared" si="320"/>
        <v>2.5</v>
      </c>
      <c r="AA637" s="306"/>
      <c r="AB637" s="377">
        <f t="shared" si="329"/>
        <v>-30</v>
      </c>
      <c r="AC637" s="348"/>
      <c r="AD637" s="210" t="str">
        <f t="shared" si="306"/>
        <v/>
      </c>
      <c r="AE637" s="345">
        <f t="shared" si="321"/>
        <v>-27.5</v>
      </c>
      <c r="AF637" s="318"/>
      <c r="AG637" s="317"/>
      <c r="AH637" s="315"/>
      <c r="AI637" s="150">
        <f t="shared" si="322"/>
        <v>0</v>
      </c>
      <c r="AJ637" s="151">
        <f t="shared" si="307"/>
        <v>2.5</v>
      </c>
      <c r="AK637" s="152">
        <f t="shared" si="323"/>
        <v>2.5</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f t="shared" si="308"/>
        <v>11</v>
      </c>
      <c r="AX637" s="154" t="str">
        <f t="shared" si="309"/>
        <v/>
      </c>
      <c r="AY637" s="178">
        <f t="shared" si="310"/>
        <v>11</v>
      </c>
      <c r="AZ637" s="169" t="str">
        <f t="shared" si="311"/>
        <v/>
      </c>
      <c r="BA637" s="159">
        <f t="shared" si="312"/>
        <v>0.25</v>
      </c>
      <c r="BB637" s="160" t="str">
        <f t="shared" si="313"/>
        <v/>
      </c>
      <c r="BC637" s="171">
        <f t="shared" si="336"/>
        <v>0.25</v>
      </c>
      <c r="BD637" s="160" t="str">
        <f t="shared" si="314"/>
        <v/>
      </c>
      <c r="BE637" s="186" t="str">
        <f t="shared" si="315"/>
        <v/>
      </c>
      <c r="BF637" s="160" t="str">
        <f t="shared" si="316"/>
        <v/>
      </c>
      <c r="BG637" s="171" t="str">
        <f t="shared" si="317"/>
        <v/>
      </c>
      <c r="BH637" s="161" t="str">
        <f t="shared" si="318"/>
        <v/>
      </c>
      <c r="BI637" s="609"/>
    </row>
    <row r="638" spans="1:61" ht="56.25" x14ac:dyDescent="0.3">
      <c r="A638" s="205"/>
      <c r="B638" s="206"/>
      <c r="C638" s="198">
        <v>627</v>
      </c>
      <c r="D638" s="622" t="s">
        <v>3759</v>
      </c>
      <c r="E638" s="13" t="s">
        <v>3528</v>
      </c>
      <c r="F638" s="14"/>
      <c r="G638" s="123">
        <v>45215</v>
      </c>
      <c r="H638" s="124">
        <v>45229</v>
      </c>
      <c r="I638" s="130" t="s">
        <v>0</v>
      </c>
      <c r="J638" s="21"/>
      <c r="K638" s="134"/>
      <c r="L638" s="24"/>
      <c r="M638" s="372">
        <v>45229</v>
      </c>
      <c r="N638" s="147">
        <f t="shared" si="319"/>
        <v>11</v>
      </c>
      <c r="O638" s="23"/>
      <c r="P638" s="23"/>
      <c r="Q638" s="23"/>
      <c r="R638" s="23" t="s">
        <v>0</v>
      </c>
      <c r="S638" s="23"/>
      <c r="T638" s="24"/>
      <c r="U638" s="25"/>
      <c r="V638" s="28">
        <v>0.25</v>
      </c>
      <c r="W638" s="299"/>
      <c r="X638" s="296"/>
      <c r="Y638" s="149">
        <f t="shared" si="305"/>
        <v>0.25</v>
      </c>
      <c r="Z638" s="148">
        <f t="shared" si="320"/>
        <v>2.5</v>
      </c>
      <c r="AA638" s="306"/>
      <c r="AB638" s="377">
        <f t="shared" si="329"/>
        <v>-30</v>
      </c>
      <c r="AC638" s="348"/>
      <c r="AD638" s="210" t="str">
        <f t="shared" si="306"/>
        <v/>
      </c>
      <c r="AE638" s="345">
        <f t="shared" si="321"/>
        <v>-27.5</v>
      </c>
      <c r="AF638" s="318"/>
      <c r="AG638" s="317"/>
      <c r="AH638" s="315"/>
      <c r="AI638" s="150">
        <f t="shared" si="322"/>
        <v>0</v>
      </c>
      <c r="AJ638" s="151">
        <f t="shared" si="307"/>
        <v>2.5</v>
      </c>
      <c r="AK638" s="152">
        <f t="shared" si="323"/>
        <v>2.5</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f t="shared" si="308"/>
        <v>11</v>
      </c>
      <c r="AX638" s="154" t="str">
        <f t="shared" si="309"/>
        <v/>
      </c>
      <c r="AY638" s="178">
        <f t="shared" si="310"/>
        <v>11</v>
      </c>
      <c r="AZ638" s="169" t="str">
        <f t="shared" si="311"/>
        <v/>
      </c>
      <c r="BA638" s="159">
        <f t="shared" si="312"/>
        <v>0.25</v>
      </c>
      <c r="BB638" s="160" t="str">
        <f t="shared" si="313"/>
        <v/>
      </c>
      <c r="BC638" s="171">
        <f t="shared" si="336"/>
        <v>0.25</v>
      </c>
      <c r="BD638" s="160" t="str">
        <f t="shared" si="314"/>
        <v/>
      </c>
      <c r="BE638" s="186" t="str">
        <f t="shared" si="315"/>
        <v/>
      </c>
      <c r="BF638" s="160" t="str">
        <f t="shared" si="316"/>
        <v/>
      </c>
      <c r="BG638" s="171" t="str">
        <f t="shared" si="317"/>
        <v/>
      </c>
      <c r="BH638" s="161" t="str">
        <f t="shared" si="318"/>
        <v/>
      </c>
      <c r="BI638" s="609"/>
    </row>
    <row r="639" spans="1:61" ht="59.25" customHeight="1" x14ac:dyDescent="0.3">
      <c r="A639" s="205"/>
      <c r="B639" s="206"/>
      <c r="C639" s="198">
        <v>628</v>
      </c>
      <c r="D639" s="615" t="s">
        <v>3760</v>
      </c>
      <c r="E639" s="15" t="s">
        <v>3486</v>
      </c>
      <c r="F639" s="14"/>
      <c r="G639" s="123">
        <v>45216</v>
      </c>
      <c r="H639" s="124">
        <v>45232</v>
      </c>
      <c r="I639" s="130"/>
      <c r="J639" s="21"/>
      <c r="K639" s="134"/>
      <c r="L639" s="24"/>
      <c r="M639" s="372">
        <v>45232</v>
      </c>
      <c r="N639" s="147">
        <f t="shared" si="319"/>
        <v>13</v>
      </c>
      <c r="O639" s="23" t="s">
        <v>0</v>
      </c>
      <c r="P639" s="23"/>
      <c r="Q639" s="23"/>
      <c r="R639" s="23"/>
      <c r="S639" s="23"/>
      <c r="T639" s="24"/>
      <c r="U639" s="25"/>
      <c r="V639" s="28">
        <v>0.25</v>
      </c>
      <c r="W639" s="299">
        <v>0.25</v>
      </c>
      <c r="X639" s="296"/>
      <c r="Y639" s="149">
        <f t="shared" si="305"/>
        <v>0.5</v>
      </c>
      <c r="Z639" s="148">
        <f t="shared" si="320"/>
        <v>7.5</v>
      </c>
      <c r="AA639" s="306"/>
      <c r="AB639" s="377">
        <f t="shared" si="329"/>
        <v>-30</v>
      </c>
      <c r="AC639" s="348"/>
      <c r="AD639" s="210" t="str">
        <f t="shared" si="306"/>
        <v/>
      </c>
      <c r="AE639" s="345">
        <f t="shared" si="321"/>
        <v>-22.5</v>
      </c>
      <c r="AF639" s="318"/>
      <c r="AG639" s="317"/>
      <c r="AH639" s="315"/>
      <c r="AI639" s="150">
        <f t="shared" si="322"/>
        <v>0</v>
      </c>
      <c r="AJ639" s="151">
        <f t="shared" si="307"/>
        <v>7.5</v>
      </c>
      <c r="AK639" s="152">
        <f t="shared" si="323"/>
        <v>7.5</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f t="shared" si="308"/>
        <v>13</v>
      </c>
      <c r="AX639" s="154" t="str">
        <f t="shared" si="309"/>
        <v/>
      </c>
      <c r="AY639" s="178">
        <f t="shared" si="310"/>
        <v>13</v>
      </c>
      <c r="AZ639" s="169" t="str">
        <f t="shared" si="311"/>
        <v/>
      </c>
      <c r="BA639" s="159">
        <f t="shared" si="312"/>
        <v>0.25</v>
      </c>
      <c r="BB639" s="160" t="str">
        <f t="shared" si="313"/>
        <v/>
      </c>
      <c r="BC639" s="171">
        <f t="shared" si="336"/>
        <v>0.25</v>
      </c>
      <c r="BD639" s="160" t="str">
        <f t="shared" si="314"/>
        <v/>
      </c>
      <c r="BE639" s="186">
        <f t="shared" si="315"/>
        <v>0.25</v>
      </c>
      <c r="BF639" s="160" t="str">
        <f t="shared" si="316"/>
        <v/>
      </c>
      <c r="BG639" s="171">
        <f t="shared" si="317"/>
        <v>0.25</v>
      </c>
      <c r="BH639" s="161" t="str">
        <f t="shared" si="318"/>
        <v/>
      </c>
      <c r="BI639" s="609"/>
    </row>
    <row r="640" spans="1:61" ht="37.5" x14ac:dyDescent="0.3">
      <c r="A640" s="205"/>
      <c r="B640" s="206"/>
      <c r="C640" s="197">
        <v>629</v>
      </c>
      <c r="D640" s="618" t="s">
        <v>3761</v>
      </c>
      <c r="E640" s="13" t="s">
        <v>3486</v>
      </c>
      <c r="F640" s="14"/>
      <c r="G640" s="123">
        <v>45217</v>
      </c>
      <c r="H640" s="124">
        <v>45239</v>
      </c>
      <c r="I640" s="130"/>
      <c r="J640" s="21"/>
      <c r="K640" s="134"/>
      <c r="L640" s="24"/>
      <c r="M640" s="372">
        <v>45239</v>
      </c>
      <c r="N640" s="147">
        <f t="shared" si="319"/>
        <v>17</v>
      </c>
      <c r="O640" s="23" t="s">
        <v>0</v>
      </c>
      <c r="P640" s="23"/>
      <c r="Q640" s="23"/>
      <c r="R640" s="23"/>
      <c r="S640" s="23"/>
      <c r="T640" s="24"/>
      <c r="U640" s="25"/>
      <c r="V640" s="28">
        <v>0.25</v>
      </c>
      <c r="W640" s="299">
        <v>0.25</v>
      </c>
      <c r="X640" s="296"/>
      <c r="Y640" s="149">
        <f t="shared" si="305"/>
        <v>0.5</v>
      </c>
      <c r="Z640" s="148">
        <f t="shared" si="320"/>
        <v>7.5</v>
      </c>
      <c r="AA640" s="306"/>
      <c r="AB640" s="377">
        <f t="shared" si="329"/>
        <v>-30</v>
      </c>
      <c r="AC640" s="348"/>
      <c r="AD640" s="210" t="str">
        <f t="shared" si="306"/>
        <v/>
      </c>
      <c r="AE640" s="345">
        <f t="shared" si="321"/>
        <v>-22.5</v>
      </c>
      <c r="AF640" s="318"/>
      <c r="AG640" s="317"/>
      <c r="AH640" s="315"/>
      <c r="AI640" s="150">
        <f t="shared" si="322"/>
        <v>0</v>
      </c>
      <c r="AJ640" s="151">
        <f t="shared" si="307"/>
        <v>7.5</v>
      </c>
      <c r="AK640" s="152">
        <f t="shared" si="323"/>
        <v>7.5</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f t="shared" si="308"/>
        <v>17</v>
      </c>
      <c r="AX640" s="154" t="str">
        <f t="shared" si="309"/>
        <v/>
      </c>
      <c r="AY640" s="178">
        <f t="shared" si="310"/>
        <v>17</v>
      </c>
      <c r="AZ640" s="169" t="str">
        <f t="shared" si="311"/>
        <v/>
      </c>
      <c r="BA640" s="159">
        <f t="shared" si="312"/>
        <v>0.25</v>
      </c>
      <c r="BB640" s="160" t="str">
        <f t="shared" si="313"/>
        <v/>
      </c>
      <c r="BC640" s="171">
        <f t="shared" si="336"/>
        <v>0.25</v>
      </c>
      <c r="BD640" s="160" t="str">
        <f t="shared" si="314"/>
        <v/>
      </c>
      <c r="BE640" s="186">
        <f t="shared" si="315"/>
        <v>0.25</v>
      </c>
      <c r="BF640" s="160" t="str">
        <f t="shared" si="316"/>
        <v/>
      </c>
      <c r="BG640" s="171">
        <f t="shared" si="317"/>
        <v>0.25</v>
      </c>
      <c r="BH640" s="161" t="str">
        <f t="shared" si="318"/>
        <v/>
      </c>
      <c r="BI640" s="609"/>
    </row>
    <row r="641" spans="1:61" ht="75" x14ac:dyDescent="0.3">
      <c r="A641" s="205"/>
      <c r="B641" s="206"/>
      <c r="C641" s="198">
        <v>630</v>
      </c>
      <c r="D641" s="618" t="s">
        <v>3762</v>
      </c>
      <c r="E641" s="13"/>
      <c r="F641" s="14"/>
      <c r="G641" s="123">
        <v>45217</v>
      </c>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75" x14ac:dyDescent="0.3">
      <c r="A642" s="205"/>
      <c r="B642" s="206"/>
      <c r="C642" s="197">
        <v>631</v>
      </c>
      <c r="D642" s="622" t="s">
        <v>3762</v>
      </c>
      <c r="E642" s="13"/>
      <c r="F642" s="14"/>
      <c r="G642" s="123">
        <v>45217</v>
      </c>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75" x14ac:dyDescent="0.3">
      <c r="A643" s="205"/>
      <c r="B643" s="206"/>
      <c r="C643" s="198">
        <v>632</v>
      </c>
      <c r="D643" s="623" t="s">
        <v>3762</v>
      </c>
      <c r="E643" s="15"/>
      <c r="F643" s="14"/>
      <c r="G643" s="123">
        <v>45217</v>
      </c>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56.25" x14ac:dyDescent="0.3">
      <c r="A644" s="205"/>
      <c r="B644" s="206"/>
      <c r="C644" s="198">
        <v>633</v>
      </c>
      <c r="D644" s="633" t="s">
        <v>3763</v>
      </c>
      <c r="E644" s="13"/>
      <c r="F644" s="14"/>
      <c r="G644" s="123">
        <v>45218</v>
      </c>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37.5" x14ac:dyDescent="0.3">
      <c r="A645" s="205"/>
      <c r="B645" s="206"/>
      <c r="C645" s="197">
        <v>634</v>
      </c>
      <c r="D645" s="618" t="s">
        <v>3764</v>
      </c>
      <c r="E645" s="13"/>
      <c r="F645" s="14"/>
      <c r="G645" s="123">
        <v>45218</v>
      </c>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37.5" x14ac:dyDescent="0.3">
      <c r="A646" s="205"/>
      <c r="B646" s="206"/>
      <c r="C646" s="198">
        <v>635</v>
      </c>
      <c r="D646" s="618" t="s">
        <v>3765</v>
      </c>
      <c r="E646" s="13"/>
      <c r="F646" s="14"/>
      <c r="G646" s="123">
        <v>45218</v>
      </c>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38.25" customHeight="1" x14ac:dyDescent="0.3">
      <c r="A647" s="205"/>
      <c r="B647" s="206"/>
      <c r="C647" s="197">
        <v>636</v>
      </c>
      <c r="D647" s="615" t="s">
        <v>3766</v>
      </c>
      <c r="E647" s="15"/>
      <c r="F647" s="14"/>
      <c r="G647" s="123">
        <v>45218</v>
      </c>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37.5" x14ac:dyDescent="0.3">
      <c r="A648" s="205"/>
      <c r="B648" s="206"/>
      <c r="C648" s="198">
        <v>637</v>
      </c>
      <c r="D648" s="618" t="s">
        <v>3767</v>
      </c>
      <c r="E648" s="13"/>
      <c r="F648" s="14"/>
      <c r="G648" s="123">
        <v>45218</v>
      </c>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56.25" x14ac:dyDescent="0.3">
      <c r="A649" s="205"/>
      <c r="B649" s="206"/>
      <c r="C649" s="198">
        <v>638</v>
      </c>
      <c r="D649" s="618" t="s">
        <v>3768</v>
      </c>
      <c r="E649" s="13"/>
      <c r="F649" s="14"/>
      <c r="G649" s="123">
        <v>45218</v>
      </c>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37.5" x14ac:dyDescent="0.3">
      <c r="A650" s="205"/>
      <c r="B650" s="206"/>
      <c r="C650" s="197">
        <v>639</v>
      </c>
      <c r="D650" s="618" t="s">
        <v>3769</v>
      </c>
      <c r="E650" s="13"/>
      <c r="F650" s="14"/>
      <c r="G650" s="123">
        <v>45218</v>
      </c>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37.5" x14ac:dyDescent="0.3">
      <c r="A651" s="205"/>
      <c r="B651" s="206"/>
      <c r="C651" s="198">
        <v>640</v>
      </c>
      <c r="D651" s="615" t="s">
        <v>3770</v>
      </c>
      <c r="E651" s="15"/>
      <c r="F651" s="14"/>
      <c r="G651" s="123">
        <v>45218</v>
      </c>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37.5" x14ac:dyDescent="0.3">
      <c r="A652" s="205"/>
      <c r="B652" s="206"/>
      <c r="C652" s="197">
        <v>641</v>
      </c>
      <c r="D652" s="618" t="s">
        <v>3771</v>
      </c>
      <c r="E652" s="13"/>
      <c r="F652" s="14"/>
      <c r="G652" s="123">
        <v>45218</v>
      </c>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56.25" x14ac:dyDescent="0.3">
      <c r="A653" s="205"/>
      <c r="B653" s="206"/>
      <c r="C653" s="198">
        <v>642</v>
      </c>
      <c r="D653" s="618" t="s">
        <v>3772</v>
      </c>
      <c r="E653" s="13"/>
      <c r="F653" s="14"/>
      <c r="G653" s="123">
        <v>45218</v>
      </c>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56.25" x14ac:dyDescent="0.3">
      <c r="A654" s="205"/>
      <c r="B654" s="206"/>
      <c r="C654" s="198">
        <v>643</v>
      </c>
      <c r="D654" s="618" t="s">
        <v>3774</v>
      </c>
      <c r="E654" s="13"/>
      <c r="F654" s="14"/>
      <c r="G654" s="123">
        <v>45218</v>
      </c>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37.5" x14ac:dyDescent="0.3">
      <c r="A655" s="205"/>
      <c r="B655" s="206"/>
      <c r="C655" s="197">
        <v>644</v>
      </c>
      <c r="D655" s="615" t="s">
        <v>3773</v>
      </c>
      <c r="E655" s="15"/>
      <c r="F655" s="14"/>
      <c r="G655" s="123">
        <v>45218</v>
      </c>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37.5" x14ac:dyDescent="0.3">
      <c r="A656" s="205"/>
      <c r="B656" s="206"/>
      <c r="C656" s="198">
        <v>645</v>
      </c>
      <c r="D656" s="618" t="s">
        <v>3775</v>
      </c>
      <c r="E656" s="13"/>
      <c r="F656" s="14"/>
      <c r="G656" s="123">
        <v>45218</v>
      </c>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37.5" x14ac:dyDescent="0.3">
      <c r="A657" s="205"/>
      <c r="B657" s="206"/>
      <c r="C657" s="197">
        <v>646</v>
      </c>
      <c r="D657" s="618" t="s">
        <v>3776</v>
      </c>
      <c r="E657" s="18"/>
      <c r="F657" s="14"/>
      <c r="G657" s="123">
        <v>45218</v>
      </c>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37.5" x14ac:dyDescent="0.3">
      <c r="A658" s="205"/>
      <c r="B658" s="206"/>
      <c r="C658" s="198">
        <v>647</v>
      </c>
      <c r="D658" s="618" t="s">
        <v>3777</v>
      </c>
      <c r="E658" s="13"/>
      <c r="F658" s="14"/>
      <c r="G658" s="123">
        <v>45218</v>
      </c>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37.5" x14ac:dyDescent="0.3">
      <c r="A659" s="205"/>
      <c r="B659" s="206"/>
      <c r="C659" s="198">
        <v>648</v>
      </c>
      <c r="D659" s="618" t="s">
        <v>3778</v>
      </c>
      <c r="E659" s="13"/>
      <c r="F659" s="14"/>
      <c r="G659" s="123">
        <v>45218</v>
      </c>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56.25" x14ac:dyDescent="0.3">
      <c r="A660" s="205"/>
      <c r="B660" s="206"/>
      <c r="C660" s="197">
        <v>649</v>
      </c>
      <c r="D660" s="624" t="s">
        <v>3779</v>
      </c>
      <c r="E660" s="16"/>
      <c r="F660" s="14"/>
      <c r="G660" s="123">
        <v>45218</v>
      </c>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37.5" x14ac:dyDescent="0.3">
      <c r="A661" s="205"/>
      <c r="B661" s="206"/>
      <c r="C661" s="197">
        <v>650</v>
      </c>
      <c r="D661" s="618" t="s">
        <v>3780</v>
      </c>
      <c r="E661" s="20"/>
      <c r="F661" s="14"/>
      <c r="G661" s="123">
        <v>45218</v>
      </c>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37.5" x14ac:dyDescent="0.3">
      <c r="A662" s="203"/>
      <c r="B662" s="204"/>
      <c r="C662" s="197">
        <v>651</v>
      </c>
      <c r="D662" s="639" t="s">
        <v>3781</v>
      </c>
      <c r="E662" s="31"/>
      <c r="F662" s="30"/>
      <c r="G662" s="123">
        <v>45218</v>
      </c>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40.5" customHeight="1" x14ac:dyDescent="0.3">
      <c r="A663" s="203"/>
      <c r="B663" s="204"/>
      <c r="C663" s="197">
        <v>652</v>
      </c>
      <c r="D663" s="639" t="s">
        <v>3782</v>
      </c>
      <c r="E663" s="29"/>
      <c r="F663" s="30"/>
      <c r="G663" s="123">
        <v>45218</v>
      </c>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37.5" x14ac:dyDescent="0.3">
      <c r="A664" s="203"/>
      <c r="B664" s="204"/>
      <c r="C664" s="197">
        <v>653</v>
      </c>
      <c r="D664" s="639" t="s">
        <v>3783</v>
      </c>
      <c r="E664" s="29"/>
      <c r="F664" s="30"/>
      <c r="G664" s="123">
        <v>45218</v>
      </c>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37.5" x14ac:dyDescent="0.3">
      <c r="A665" s="203"/>
      <c r="B665" s="204"/>
      <c r="C665" s="197">
        <v>654</v>
      </c>
      <c r="D665" s="639" t="s">
        <v>3784</v>
      </c>
      <c r="E665" s="29"/>
      <c r="F665" s="30"/>
      <c r="G665" s="123">
        <v>45218</v>
      </c>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37.5" x14ac:dyDescent="0.3">
      <c r="A666" s="205"/>
      <c r="B666" s="206"/>
      <c r="C666" s="198">
        <v>655</v>
      </c>
      <c r="D666" s="618" t="s">
        <v>3785</v>
      </c>
      <c r="E666" s="13"/>
      <c r="F666" s="14"/>
      <c r="G666" s="123">
        <v>45218</v>
      </c>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37.5" x14ac:dyDescent="0.3">
      <c r="A667" s="205"/>
      <c r="B667" s="206"/>
      <c r="C667" s="197">
        <v>656</v>
      </c>
      <c r="D667" s="618" t="s">
        <v>3786</v>
      </c>
      <c r="E667" s="13"/>
      <c r="F667" s="14"/>
      <c r="G667" s="123">
        <v>45218</v>
      </c>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56.25" x14ac:dyDescent="0.3">
      <c r="A668" s="205"/>
      <c r="B668" s="206"/>
      <c r="C668" s="198">
        <v>657</v>
      </c>
      <c r="D668" s="618" t="s">
        <v>3787</v>
      </c>
      <c r="E668" s="13"/>
      <c r="F668" s="14"/>
      <c r="G668" s="123">
        <v>45218</v>
      </c>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37.5" x14ac:dyDescent="0.3">
      <c r="A669" s="205"/>
      <c r="B669" s="206"/>
      <c r="C669" s="198">
        <v>658</v>
      </c>
      <c r="D669" s="615" t="s">
        <v>3788</v>
      </c>
      <c r="E669" s="15"/>
      <c r="F669" s="14"/>
      <c r="G669" s="123">
        <v>45218</v>
      </c>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37.5" x14ac:dyDescent="0.3">
      <c r="A670" s="205"/>
      <c r="B670" s="206"/>
      <c r="C670" s="197">
        <v>659</v>
      </c>
      <c r="D670" s="647" t="s">
        <v>3789</v>
      </c>
      <c r="E670" s="13"/>
      <c r="F670" s="14"/>
      <c r="G670" s="123">
        <v>45218</v>
      </c>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39" customHeight="1" x14ac:dyDescent="0.3">
      <c r="A671" s="205"/>
      <c r="B671" s="206"/>
      <c r="C671" s="198">
        <v>660</v>
      </c>
      <c r="D671" s="618" t="s">
        <v>3790</v>
      </c>
      <c r="E671" s="13"/>
      <c r="F671" s="14"/>
      <c r="G671" s="123">
        <v>45218</v>
      </c>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41.25" customHeight="1" x14ac:dyDescent="0.3">
      <c r="A672" s="205"/>
      <c r="B672" s="206"/>
      <c r="C672" s="197">
        <v>661</v>
      </c>
      <c r="D672" s="618" t="s">
        <v>3791</v>
      </c>
      <c r="E672" s="13"/>
      <c r="F672" s="14"/>
      <c r="G672" s="123">
        <v>45218</v>
      </c>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37.5" x14ac:dyDescent="0.3">
      <c r="A673" s="205"/>
      <c r="B673" s="206"/>
      <c r="C673" s="198">
        <v>662</v>
      </c>
      <c r="D673" s="615" t="s">
        <v>3792</v>
      </c>
      <c r="E673" s="15"/>
      <c r="F673" s="14"/>
      <c r="G673" s="123">
        <v>45218</v>
      </c>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37.5" x14ac:dyDescent="0.3">
      <c r="A674" s="205"/>
      <c r="B674" s="206"/>
      <c r="C674" s="198">
        <v>663</v>
      </c>
      <c r="D674" s="618" t="s">
        <v>3793</v>
      </c>
      <c r="E674" s="13"/>
      <c r="F674" s="14"/>
      <c r="G674" s="123">
        <v>45218</v>
      </c>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37.5" x14ac:dyDescent="0.3">
      <c r="A675" s="205"/>
      <c r="B675" s="206"/>
      <c r="C675" s="197">
        <v>664</v>
      </c>
      <c r="D675" s="618" t="s">
        <v>3794</v>
      </c>
      <c r="E675" s="13"/>
      <c r="F675" s="14"/>
      <c r="G675" s="123">
        <v>45218</v>
      </c>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37.5" x14ac:dyDescent="0.3">
      <c r="A676" s="205"/>
      <c r="B676" s="206"/>
      <c r="C676" s="198">
        <v>665</v>
      </c>
      <c r="D676" s="618" t="s">
        <v>3795</v>
      </c>
      <c r="E676" s="13"/>
      <c r="F676" s="14"/>
      <c r="G676" s="123">
        <v>45218</v>
      </c>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37.5" x14ac:dyDescent="0.3">
      <c r="A677" s="205"/>
      <c r="B677" s="206"/>
      <c r="C677" s="197">
        <v>666</v>
      </c>
      <c r="D677" s="615" t="s">
        <v>3796</v>
      </c>
      <c r="E677" s="15"/>
      <c r="F677" s="14"/>
      <c r="G677" s="123">
        <v>45218</v>
      </c>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56.25" x14ac:dyDescent="0.3">
      <c r="A678" s="205"/>
      <c r="B678" s="206"/>
      <c r="C678" s="198">
        <v>667</v>
      </c>
      <c r="D678" s="634" t="s">
        <v>3763</v>
      </c>
      <c r="E678" s="13"/>
      <c r="F678" s="14"/>
      <c r="G678" s="123">
        <v>45218</v>
      </c>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37.5" x14ac:dyDescent="0.3">
      <c r="A679" s="205"/>
      <c r="B679" s="206"/>
      <c r="C679" s="198">
        <v>668</v>
      </c>
      <c r="D679" s="622" t="s">
        <v>3764</v>
      </c>
      <c r="E679" s="13"/>
      <c r="F679" s="14"/>
      <c r="G679" s="123">
        <v>45218</v>
      </c>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37.5" x14ac:dyDescent="0.3">
      <c r="A680" s="205"/>
      <c r="B680" s="206"/>
      <c r="C680" s="197">
        <v>669</v>
      </c>
      <c r="D680" s="622" t="s">
        <v>3765</v>
      </c>
      <c r="E680" s="13"/>
      <c r="F680" s="14"/>
      <c r="G680" s="123">
        <v>45218</v>
      </c>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40.5" customHeight="1" x14ac:dyDescent="0.3">
      <c r="A681" s="205"/>
      <c r="B681" s="206"/>
      <c r="C681" s="198">
        <v>670</v>
      </c>
      <c r="D681" s="616" t="s">
        <v>3766</v>
      </c>
      <c r="E681" s="15"/>
      <c r="F681" s="14"/>
      <c r="G681" s="123">
        <v>45218</v>
      </c>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37.5" x14ac:dyDescent="0.3">
      <c r="A682" s="205"/>
      <c r="B682" s="206"/>
      <c r="C682" s="197">
        <v>671</v>
      </c>
      <c r="D682" s="622" t="s">
        <v>3767</v>
      </c>
      <c r="E682" s="13"/>
      <c r="F682" s="14"/>
      <c r="G682" s="123">
        <v>45218</v>
      </c>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56.25" x14ac:dyDescent="0.3">
      <c r="A683" s="205"/>
      <c r="B683" s="206"/>
      <c r="C683" s="198">
        <v>672</v>
      </c>
      <c r="D683" s="622" t="s">
        <v>3768</v>
      </c>
      <c r="E683" s="13"/>
      <c r="F683" s="14"/>
      <c r="G683" s="123">
        <v>45218</v>
      </c>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37.5" x14ac:dyDescent="0.3">
      <c r="A684" s="205"/>
      <c r="B684" s="206"/>
      <c r="C684" s="198">
        <v>673</v>
      </c>
      <c r="D684" s="622" t="s">
        <v>3769</v>
      </c>
      <c r="E684" s="13"/>
      <c r="F684" s="14"/>
      <c r="G684" s="123">
        <v>45218</v>
      </c>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37.5" x14ac:dyDescent="0.3">
      <c r="A685" s="205"/>
      <c r="B685" s="206"/>
      <c r="C685" s="197">
        <v>674</v>
      </c>
      <c r="D685" s="616" t="s">
        <v>3770</v>
      </c>
      <c r="E685" s="15"/>
      <c r="F685" s="14"/>
      <c r="G685" s="123">
        <v>45218</v>
      </c>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37.5" x14ac:dyDescent="0.3">
      <c r="A686" s="205"/>
      <c r="B686" s="206"/>
      <c r="C686" s="198">
        <v>675</v>
      </c>
      <c r="D686" s="622" t="s">
        <v>3771</v>
      </c>
      <c r="E686" s="13"/>
      <c r="F686" s="14"/>
      <c r="G686" s="123">
        <v>45218</v>
      </c>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56.25" x14ac:dyDescent="0.3">
      <c r="A687" s="205"/>
      <c r="B687" s="206"/>
      <c r="C687" s="197">
        <v>676</v>
      </c>
      <c r="D687" s="622" t="s">
        <v>3772</v>
      </c>
      <c r="E687" s="13"/>
      <c r="F687" s="14"/>
      <c r="G687" s="123">
        <v>45218</v>
      </c>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56.25" x14ac:dyDescent="0.3">
      <c r="A688" s="205"/>
      <c r="B688" s="206"/>
      <c r="C688" s="198">
        <v>677</v>
      </c>
      <c r="D688" s="622" t="s">
        <v>3774</v>
      </c>
      <c r="E688" s="13"/>
      <c r="F688" s="14"/>
      <c r="G688" s="123">
        <v>45218</v>
      </c>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37.5" x14ac:dyDescent="0.3">
      <c r="A689" s="205"/>
      <c r="B689" s="206"/>
      <c r="C689" s="198">
        <v>678</v>
      </c>
      <c r="D689" s="616" t="s">
        <v>3773</v>
      </c>
      <c r="E689" s="15"/>
      <c r="F689" s="14"/>
      <c r="G689" s="123">
        <v>45218</v>
      </c>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37.5" x14ac:dyDescent="0.3">
      <c r="A690" s="205"/>
      <c r="B690" s="206"/>
      <c r="C690" s="197">
        <v>679</v>
      </c>
      <c r="D690" s="622" t="s">
        <v>3775</v>
      </c>
      <c r="E690" s="13"/>
      <c r="F690" s="14"/>
      <c r="G690" s="123">
        <v>45218</v>
      </c>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37.5" x14ac:dyDescent="0.3">
      <c r="A691" s="205"/>
      <c r="B691" s="206"/>
      <c r="C691" s="198">
        <v>680</v>
      </c>
      <c r="D691" s="622" t="s">
        <v>3776</v>
      </c>
      <c r="E691" s="13"/>
      <c r="F691" s="14"/>
      <c r="G691" s="123">
        <v>45218</v>
      </c>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37.5" x14ac:dyDescent="0.3">
      <c r="A692" s="205"/>
      <c r="B692" s="206"/>
      <c r="C692" s="197">
        <v>681</v>
      </c>
      <c r="D692" s="622" t="s">
        <v>3777</v>
      </c>
      <c r="E692" s="13"/>
      <c r="F692" s="14"/>
      <c r="G692" s="123">
        <v>45218</v>
      </c>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37.5" x14ac:dyDescent="0.3">
      <c r="A693" s="205"/>
      <c r="B693" s="206"/>
      <c r="C693" s="198">
        <v>682</v>
      </c>
      <c r="D693" s="622" t="s">
        <v>3778</v>
      </c>
      <c r="E693" s="15"/>
      <c r="F693" s="14"/>
      <c r="G693" s="123">
        <v>45218</v>
      </c>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56.25" x14ac:dyDescent="0.3">
      <c r="A694" s="205"/>
      <c r="B694" s="206"/>
      <c r="C694" s="198">
        <v>683</v>
      </c>
      <c r="D694" s="626" t="s">
        <v>3779</v>
      </c>
      <c r="E694" s="13"/>
      <c r="F694" s="14"/>
      <c r="G694" s="123">
        <v>45218</v>
      </c>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37.5" x14ac:dyDescent="0.3">
      <c r="A695" s="205"/>
      <c r="B695" s="206"/>
      <c r="C695" s="197">
        <v>684</v>
      </c>
      <c r="D695" s="622" t="s">
        <v>3780</v>
      </c>
      <c r="E695" s="13"/>
      <c r="F695" s="14"/>
      <c r="G695" s="123">
        <v>45218</v>
      </c>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37.5" x14ac:dyDescent="0.3">
      <c r="A696" s="205"/>
      <c r="B696" s="206"/>
      <c r="C696" s="198">
        <v>685</v>
      </c>
      <c r="D696" s="643" t="s">
        <v>3781</v>
      </c>
      <c r="E696" s="13"/>
      <c r="F696" s="14"/>
      <c r="G696" s="123">
        <v>45218</v>
      </c>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41.25" customHeight="1" x14ac:dyDescent="0.3">
      <c r="A697" s="205"/>
      <c r="B697" s="206"/>
      <c r="C697" s="197">
        <v>686</v>
      </c>
      <c r="D697" s="643" t="s">
        <v>3782</v>
      </c>
      <c r="E697" s="15"/>
      <c r="F697" s="14"/>
      <c r="G697" s="123">
        <v>45218</v>
      </c>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37.5" x14ac:dyDescent="0.3">
      <c r="A698" s="205"/>
      <c r="B698" s="206"/>
      <c r="C698" s="198">
        <v>687</v>
      </c>
      <c r="D698" s="643" t="s">
        <v>3783</v>
      </c>
      <c r="E698" s="13"/>
      <c r="F698" s="14"/>
      <c r="G698" s="123">
        <v>45218</v>
      </c>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37.5" x14ac:dyDescent="0.3">
      <c r="A699" s="205"/>
      <c r="B699" s="206"/>
      <c r="C699" s="198">
        <v>688</v>
      </c>
      <c r="D699" s="643" t="s">
        <v>3784</v>
      </c>
      <c r="E699" s="13"/>
      <c r="F699" s="14"/>
      <c r="G699" s="123">
        <v>45218</v>
      </c>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37.5" x14ac:dyDescent="0.3">
      <c r="A700" s="205"/>
      <c r="B700" s="206"/>
      <c r="C700" s="197">
        <v>689</v>
      </c>
      <c r="D700" s="622" t="s">
        <v>3785</v>
      </c>
      <c r="E700" s="13"/>
      <c r="F700" s="14"/>
      <c r="G700" s="123">
        <v>45218</v>
      </c>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37.5" x14ac:dyDescent="0.3">
      <c r="A701" s="205"/>
      <c r="B701" s="206"/>
      <c r="C701" s="198">
        <v>690</v>
      </c>
      <c r="D701" s="622" t="s">
        <v>3786</v>
      </c>
      <c r="E701" s="15"/>
      <c r="F701" s="14"/>
      <c r="G701" s="123">
        <v>45218</v>
      </c>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56.25" x14ac:dyDescent="0.3">
      <c r="A702" s="205"/>
      <c r="B702" s="206"/>
      <c r="C702" s="197">
        <v>691</v>
      </c>
      <c r="D702" s="622" t="s">
        <v>3787</v>
      </c>
      <c r="E702" s="13"/>
      <c r="F702" s="14"/>
      <c r="G702" s="123">
        <v>45218</v>
      </c>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37.5" x14ac:dyDescent="0.3">
      <c r="A703" s="205"/>
      <c r="B703" s="206"/>
      <c r="C703" s="198">
        <v>692</v>
      </c>
      <c r="D703" s="616" t="s">
        <v>3788</v>
      </c>
      <c r="E703" s="13"/>
      <c r="F703" s="14"/>
      <c r="G703" s="123">
        <v>45218</v>
      </c>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37.5" x14ac:dyDescent="0.3">
      <c r="A704" s="205"/>
      <c r="B704" s="206"/>
      <c r="C704" s="198">
        <v>693</v>
      </c>
      <c r="D704" s="646" t="s">
        <v>3789</v>
      </c>
      <c r="E704" s="13"/>
      <c r="F704" s="14"/>
      <c r="G704" s="123">
        <v>45218</v>
      </c>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39" customHeight="1" x14ac:dyDescent="0.3">
      <c r="A705" s="205"/>
      <c r="B705" s="206"/>
      <c r="C705" s="197">
        <v>694</v>
      </c>
      <c r="D705" s="622" t="s">
        <v>3790</v>
      </c>
      <c r="E705" s="15"/>
      <c r="F705" s="14"/>
      <c r="G705" s="123">
        <v>45218</v>
      </c>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41.25" customHeight="1" x14ac:dyDescent="0.3">
      <c r="A706" s="205"/>
      <c r="B706" s="206"/>
      <c r="C706" s="198">
        <v>695</v>
      </c>
      <c r="D706" s="622" t="s">
        <v>3791</v>
      </c>
      <c r="E706" s="13"/>
      <c r="F706" s="14"/>
      <c r="G706" s="123">
        <v>45218</v>
      </c>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37.5" x14ac:dyDescent="0.3">
      <c r="A707" s="205"/>
      <c r="B707" s="206"/>
      <c r="C707" s="197">
        <v>696</v>
      </c>
      <c r="D707" s="616" t="s">
        <v>3792</v>
      </c>
      <c r="E707" s="18"/>
      <c r="F707" s="14"/>
      <c r="G707" s="123">
        <v>45218</v>
      </c>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37.5" x14ac:dyDescent="0.3">
      <c r="A708" s="205"/>
      <c r="B708" s="206"/>
      <c r="C708" s="198">
        <v>697</v>
      </c>
      <c r="D708" s="622" t="s">
        <v>3793</v>
      </c>
      <c r="E708" s="13"/>
      <c r="F708" s="14"/>
      <c r="G708" s="123">
        <v>45218</v>
      </c>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37.5" x14ac:dyDescent="0.3">
      <c r="A709" s="205"/>
      <c r="B709" s="206"/>
      <c r="C709" s="198">
        <v>698</v>
      </c>
      <c r="D709" s="622" t="s">
        <v>3794</v>
      </c>
      <c r="E709" s="13"/>
      <c r="F709" s="14"/>
      <c r="G709" s="123">
        <v>45218</v>
      </c>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37.5" x14ac:dyDescent="0.3">
      <c r="A710" s="205"/>
      <c r="B710" s="206"/>
      <c r="C710" s="197">
        <v>699</v>
      </c>
      <c r="D710" s="622" t="s">
        <v>3795</v>
      </c>
      <c r="E710" s="16"/>
      <c r="F710" s="14"/>
      <c r="G710" s="123">
        <v>45218</v>
      </c>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37.5" x14ac:dyDescent="0.3">
      <c r="A711" s="205"/>
      <c r="B711" s="206"/>
      <c r="C711" s="197">
        <v>700</v>
      </c>
      <c r="D711" s="616" t="s">
        <v>3796</v>
      </c>
      <c r="E711" s="20"/>
      <c r="F711" s="14"/>
      <c r="G711" s="123">
        <v>45218</v>
      </c>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56.25" x14ac:dyDescent="0.3">
      <c r="A712" s="203"/>
      <c r="B712" s="204"/>
      <c r="C712" s="197">
        <v>701</v>
      </c>
      <c r="D712" s="635" t="s">
        <v>3763</v>
      </c>
      <c r="E712" s="31"/>
      <c r="F712" s="30"/>
      <c r="G712" s="123">
        <v>45218</v>
      </c>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37.5" x14ac:dyDescent="0.3">
      <c r="A713" s="203"/>
      <c r="B713" s="204"/>
      <c r="C713" s="197">
        <v>702</v>
      </c>
      <c r="D713" s="623" t="s">
        <v>3764</v>
      </c>
      <c r="E713" s="29"/>
      <c r="F713" s="30"/>
      <c r="G713" s="123">
        <v>45218</v>
      </c>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37.5" x14ac:dyDescent="0.3">
      <c r="A714" s="203"/>
      <c r="B714" s="204"/>
      <c r="C714" s="197">
        <v>703</v>
      </c>
      <c r="D714" s="623" t="s">
        <v>3765</v>
      </c>
      <c r="E714" s="29"/>
      <c r="F714" s="30"/>
      <c r="G714" s="123">
        <v>45218</v>
      </c>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41.25" customHeight="1" x14ac:dyDescent="0.3">
      <c r="A715" s="203"/>
      <c r="B715" s="204"/>
      <c r="C715" s="197">
        <v>704</v>
      </c>
      <c r="D715" s="617" t="s">
        <v>3766</v>
      </c>
      <c r="E715" s="29"/>
      <c r="F715" s="30"/>
      <c r="G715" s="123">
        <v>45218</v>
      </c>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37.5" x14ac:dyDescent="0.3">
      <c r="A716" s="205"/>
      <c r="B716" s="206"/>
      <c r="C716" s="198">
        <v>705</v>
      </c>
      <c r="D716" s="623" t="s">
        <v>3767</v>
      </c>
      <c r="E716" s="13"/>
      <c r="F716" s="14"/>
      <c r="G716" s="123">
        <v>45218</v>
      </c>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56.25" x14ac:dyDescent="0.3">
      <c r="A717" s="205"/>
      <c r="B717" s="206"/>
      <c r="C717" s="197">
        <v>706</v>
      </c>
      <c r="D717" s="623" t="s">
        <v>3768</v>
      </c>
      <c r="E717" s="13"/>
      <c r="F717" s="14"/>
      <c r="G717" s="123">
        <v>45218</v>
      </c>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37.5" x14ac:dyDescent="0.3">
      <c r="A718" s="205"/>
      <c r="B718" s="206"/>
      <c r="C718" s="198">
        <v>707</v>
      </c>
      <c r="D718" s="623" t="s">
        <v>3769</v>
      </c>
      <c r="E718" s="13"/>
      <c r="F718" s="14"/>
      <c r="G718" s="123">
        <v>45218</v>
      </c>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37.5" x14ac:dyDescent="0.3">
      <c r="A719" s="205"/>
      <c r="B719" s="206"/>
      <c r="C719" s="198">
        <v>708</v>
      </c>
      <c r="D719" s="617" t="s">
        <v>3770</v>
      </c>
      <c r="E719" s="15"/>
      <c r="F719" s="14"/>
      <c r="G719" s="123">
        <v>45218</v>
      </c>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37.5" x14ac:dyDescent="0.3">
      <c r="A720" s="205"/>
      <c r="B720" s="206"/>
      <c r="C720" s="197">
        <v>709</v>
      </c>
      <c r="D720" s="623" t="s">
        <v>3771</v>
      </c>
      <c r="E720" s="13"/>
      <c r="F720" s="14"/>
      <c r="G720" s="123">
        <v>45218</v>
      </c>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56.25" x14ac:dyDescent="0.3">
      <c r="A721" s="205"/>
      <c r="B721" s="206"/>
      <c r="C721" s="198">
        <v>710</v>
      </c>
      <c r="D721" s="623" t="s">
        <v>3772</v>
      </c>
      <c r="E721" s="13"/>
      <c r="F721" s="14"/>
      <c r="G721" s="123">
        <v>45218</v>
      </c>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56.25" x14ac:dyDescent="0.3">
      <c r="A722" s="205"/>
      <c r="B722" s="206"/>
      <c r="C722" s="197">
        <v>711</v>
      </c>
      <c r="D722" s="623" t="s">
        <v>3774</v>
      </c>
      <c r="E722" s="13"/>
      <c r="F722" s="14"/>
      <c r="G722" s="123">
        <v>45218</v>
      </c>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37.5" x14ac:dyDescent="0.3">
      <c r="A723" s="205"/>
      <c r="B723" s="206"/>
      <c r="C723" s="198">
        <v>712</v>
      </c>
      <c r="D723" s="617" t="s">
        <v>3773</v>
      </c>
      <c r="E723" s="15"/>
      <c r="F723" s="14"/>
      <c r="G723" s="123">
        <v>45218</v>
      </c>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37.5" x14ac:dyDescent="0.3">
      <c r="A724" s="205"/>
      <c r="B724" s="206"/>
      <c r="C724" s="198">
        <v>713</v>
      </c>
      <c r="D724" s="623" t="s">
        <v>3775</v>
      </c>
      <c r="E724" s="13"/>
      <c r="F724" s="14"/>
      <c r="G724" s="123">
        <v>45218</v>
      </c>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37.5" x14ac:dyDescent="0.3">
      <c r="A725" s="205"/>
      <c r="B725" s="206"/>
      <c r="C725" s="197">
        <v>714</v>
      </c>
      <c r="D725" s="623" t="s">
        <v>3776</v>
      </c>
      <c r="E725" s="13"/>
      <c r="F725" s="14"/>
      <c r="G725" s="123">
        <v>45218</v>
      </c>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37.5" x14ac:dyDescent="0.3">
      <c r="A726" s="205"/>
      <c r="B726" s="206"/>
      <c r="C726" s="198">
        <v>715</v>
      </c>
      <c r="D726" s="623" t="s">
        <v>3777</v>
      </c>
      <c r="E726" s="13"/>
      <c r="F726" s="14"/>
      <c r="G726" s="123">
        <v>45218</v>
      </c>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37.5" x14ac:dyDescent="0.3">
      <c r="A727" s="205"/>
      <c r="B727" s="206"/>
      <c r="C727" s="197">
        <v>716</v>
      </c>
      <c r="D727" s="623" t="s">
        <v>3778</v>
      </c>
      <c r="E727" s="15"/>
      <c r="F727" s="14"/>
      <c r="G727" s="123">
        <v>45218</v>
      </c>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56.25" x14ac:dyDescent="0.3">
      <c r="A728" s="205"/>
      <c r="B728" s="206"/>
      <c r="C728" s="198">
        <v>717</v>
      </c>
      <c r="D728" s="628" t="s">
        <v>3779</v>
      </c>
      <c r="E728" s="13"/>
      <c r="F728" s="14"/>
      <c r="G728" s="123">
        <v>45218</v>
      </c>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37.5" x14ac:dyDescent="0.3">
      <c r="A729" s="205"/>
      <c r="B729" s="206"/>
      <c r="C729" s="198">
        <v>718</v>
      </c>
      <c r="D729" s="623" t="s">
        <v>3780</v>
      </c>
      <c r="E729" s="13"/>
      <c r="F729" s="14"/>
      <c r="G729" s="123">
        <v>45218</v>
      </c>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37.5" x14ac:dyDescent="0.3">
      <c r="A730" s="205"/>
      <c r="B730" s="206"/>
      <c r="C730" s="197">
        <v>719</v>
      </c>
      <c r="D730" s="644" t="s">
        <v>3781</v>
      </c>
      <c r="E730" s="13"/>
      <c r="F730" s="14"/>
      <c r="G730" s="123">
        <v>45218</v>
      </c>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39" customHeight="1" x14ac:dyDescent="0.3">
      <c r="A731" s="205"/>
      <c r="B731" s="206"/>
      <c r="C731" s="198">
        <v>720</v>
      </c>
      <c r="D731" s="644" t="s">
        <v>3782</v>
      </c>
      <c r="E731" s="15"/>
      <c r="F731" s="14"/>
      <c r="G731" s="123">
        <v>45218</v>
      </c>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37.5" x14ac:dyDescent="0.3">
      <c r="A732" s="205"/>
      <c r="B732" s="206"/>
      <c r="C732" s="197">
        <v>721</v>
      </c>
      <c r="D732" s="644" t="s">
        <v>3783</v>
      </c>
      <c r="E732" s="13"/>
      <c r="F732" s="14"/>
      <c r="G732" s="123">
        <v>45218</v>
      </c>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37.5" x14ac:dyDescent="0.3">
      <c r="A733" s="205"/>
      <c r="B733" s="206"/>
      <c r="C733" s="198">
        <v>722</v>
      </c>
      <c r="D733" s="644" t="s">
        <v>3784</v>
      </c>
      <c r="E733" s="13"/>
      <c r="F733" s="14"/>
      <c r="G733" s="123">
        <v>45218</v>
      </c>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37.5" x14ac:dyDescent="0.3">
      <c r="A734" s="205"/>
      <c r="B734" s="206"/>
      <c r="C734" s="198">
        <v>723</v>
      </c>
      <c r="D734" s="623" t="s">
        <v>3785</v>
      </c>
      <c r="E734" s="13"/>
      <c r="F734" s="14"/>
      <c r="G734" s="123">
        <v>45218</v>
      </c>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37.5" x14ac:dyDescent="0.3">
      <c r="A735" s="205"/>
      <c r="B735" s="206"/>
      <c r="C735" s="197">
        <v>724</v>
      </c>
      <c r="D735" s="623" t="s">
        <v>3786</v>
      </c>
      <c r="E735" s="15"/>
      <c r="F735" s="14"/>
      <c r="G735" s="123">
        <v>45218</v>
      </c>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56.25" x14ac:dyDescent="0.3">
      <c r="A736" s="205"/>
      <c r="B736" s="206"/>
      <c r="C736" s="198">
        <v>725</v>
      </c>
      <c r="D736" s="623" t="s">
        <v>3787</v>
      </c>
      <c r="E736" s="13"/>
      <c r="F736" s="14"/>
      <c r="G736" s="123">
        <v>45218</v>
      </c>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37.5" x14ac:dyDescent="0.3">
      <c r="A737" s="205"/>
      <c r="B737" s="206"/>
      <c r="C737" s="197">
        <v>726</v>
      </c>
      <c r="D737" s="617" t="s">
        <v>3788</v>
      </c>
      <c r="E737" s="13"/>
      <c r="F737" s="14"/>
      <c r="G737" s="123">
        <v>45218</v>
      </c>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37.5" x14ac:dyDescent="0.3">
      <c r="A738" s="205"/>
      <c r="B738" s="206"/>
      <c r="C738" s="198">
        <v>727</v>
      </c>
      <c r="D738" s="645" t="s">
        <v>3789</v>
      </c>
      <c r="E738" s="13"/>
      <c r="F738" s="14"/>
      <c r="G738" s="123">
        <v>45218</v>
      </c>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40.5" customHeight="1" x14ac:dyDescent="0.3">
      <c r="A739" s="205"/>
      <c r="B739" s="206"/>
      <c r="C739" s="198">
        <v>728</v>
      </c>
      <c r="D739" s="623" t="s">
        <v>3790</v>
      </c>
      <c r="E739" s="15"/>
      <c r="F739" s="14"/>
      <c r="G739" s="123">
        <v>45218</v>
      </c>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41.25" customHeight="1" x14ac:dyDescent="0.3">
      <c r="A740" s="205"/>
      <c r="B740" s="206"/>
      <c r="C740" s="197">
        <v>729</v>
      </c>
      <c r="D740" s="623" t="s">
        <v>3791</v>
      </c>
      <c r="E740" s="13"/>
      <c r="F740" s="14"/>
      <c r="G740" s="123">
        <v>45218</v>
      </c>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37.5" x14ac:dyDescent="0.3">
      <c r="A741" s="205"/>
      <c r="B741" s="206"/>
      <c r="C741" s="198">
        <v>730</v>
      </c>
      <c r="D741" s="617" t="s">
        <v>3792</v>
      </c>
      <c r="E741" s="13"/>
      <c r="F741" s="14"/>
      <c r="G741" s="123">
        <v>45218</v>
      </c>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37.5" x14ac:dyDescent="0.3">
      <c r="A742" s="205"/>
      <c r="B742" s="206"/>
      <c r="C742" s="197">
        <v>731</v>
      </c>
      <c r="D742" s="623" t="s">
        <v>3793</v>
      </c>
      <c r="E742" s="13"/>
      <c r="F742" s="14"/>
      <c r="G742" s="123">
        <v>45218</v>
      </c>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37.5" x14ac:dyDescent="0.3">
      <c r="A743" s="205"/>
      <c r="B743" s="206"/>
      <c r="C743" s="198">
        <v>732</v>
      </c>
      <c r="D743" s="623" t="s">
        <v>3794</v>
      </c>
      <c r="E743" s="15"/>
      <c r="F743" s="14"/>
      <c r="G743" s="123">
        <v>45218</v>
      </c>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37.5" x14ac:dyDescent="0.3">
      <c r="A744" s="205"/>
      <c r="B744" s="206"/>
      <c r="C744" s="198">
        <v>733</v>
      </c>
      <c r="D744" s="623" t="s">
        <v>3795</v>
      </c>
      <c r="E744" s="13"/>
      <c r="F744" s="14"/>
      <c r="G744" s="123">
        <v>45218</v>
      </c>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37.5" x14ac:dyDescent="0.3">
      <c r="A745" s="205"/>
      <c r="B745" s="206"/>
      <c r="C745" s="197">
        <v>734</v>
      </c>
      <c r="D745" s="617" t="s">
        <v>3796</v>
      </c>
      <c r="E745" s="13"/>
      <c r="F745" s="14"/>
      <c r="G745" s="123">
        <v>45218</v>
      </c>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56.25" x14ac:dyDescent="0.3">
      <c r="A746" s="205"/>
      <c r="B746" s="206"/>
      <c r="C746" s="198">
        <v>735</v>
      </c>
      <c r="D746" s="618" t="s">
        <v>3797</v>
      </c>
      <c r="E746" s="13"/>
      <c r="F746" s="14"/>
      <c r="G746" s="123">
        <v>45218</v>
      </c>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37.5" x14ac:dyDescent="0.3">
      <c r="A747" s="205"/>
      <c r="B747" s="206"/>
      <c r="C747" s="197">
        <v>736</v>
      </c>
      <c r="D747" s="615" t="s">
        <v>3798</v>
      </c>
      <c r="E747" s="15"/>
      <c r="F747" s="14"/>
      <c r="G747" s="123">
        <v>45218</v>
      </c>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37.5" x14ac:dyDescent="0.3">
      <c r="A748" s="205"/>
      <c r="B748" s="206"/>
      <c r="C748" s="198">
        <v>737</v>
      </c>
      <c r="D748" s="618" t="s">
        <v>3799</v>
      </c>
      <c r="E748" s="13"/>
      <c r="F748" s="14"/>
      <c r="G748" s="123">
        <v>45218</v>
      </c>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37.5" x14ac:dyDescent="0.3">
      <c r="A749" s="205"/>
      <c r="B749" s="206"/>
      <c r="C749" s="198">
        <v>738</v>
      </c>
      <c r="D749" s="618" t="s">
        <v>3800</v>
      </c>
      <c r="E749" s="13"/>
      <c r="F749" s="14"/>
      <c r="G749" s="123">
        <v>45218</v>
      </c>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37.5" x14ac:dyDescent="0.3">
      <c r="A750" s="205"/>
      <c r="B750" s="206"/>
      <c r="C750" s="197">
        <v>739</v>
      </c>
      <c r="D750" s="618" t="s">
        <v>3801</v>
      </c>
      <c r="E750" s="13"/>
      <c r="F750" s="14"/>
      <c r="G750" s="123">
        <v>45218</v>
      </c>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56.25" x14ac:dyDescent="0.3">
      <c r="A751" s="205"/>
      <c r="B751" s="206"/>
      <c r="C751" s="198">
        <v>740</v>
      </c>
      <c r="D751" s="615" t="s">
        <v>3802</v>
      </c>
      <c r="E751" s="15"/>
      <c r="F751" s="14"/>
      <c r="G751" s="123">
        <v>45218</v>
      </c>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56.25" x14ac:dyDescent="0.3">
      <c r="A752" s="205"/>
      <c r="B752" s="206"/>
      <c r="C752" s="197">
        <v>741</v>
      </c>
      <c r="D752" s="618" t="s">
        <v>3803</v>
      </c>
      <c r="E752" s="13"/>
      <c r="F752" s="14"/>
      <c r="G752" s="123">
        <v>45218</v>
      </c>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56.25" x14ac:dyDescent="0.3">
      <c r="A753" s="205"/>
      <c r="B753" s="206"/>
      <c r="C753" s="198">
        <v>742</v>
      </c>
      <c r="D753" s="618" t="s">
        <v>3804</v>
      </c>
      <c r="E753" s="13"/>
      <c r="F753" s="14"/>
      <c r="G753" s="123">
        <v>45218</v>
      </c>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37.5" x14ac:dyDescent="0.3">
      <c r="A754" s="205"/>
      <c r="B754" s="206"/>
      <c r="C754" s="198">
        <v>743</v>
      </c>
      <c r="D754" s="618" t="s">
        <v>3805</v>
      </c>
      <c r="E754" s="13"/>
      <c r="F754" s="14"/>
      <c r="G754" s="123">
        <v>45218</v>
      </c>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37.5" x14ac:dyDescent="0.3">
      <c r="A755" s="205"/>
      <c r="B755" s="206"/>
      <c r="C755" s="197">
        <v>744</v>
      </c>
      <c r="D755" s="615" t="s">
        <v>3806</v>
      </c>
      <c r="E755" s="15"/>
      <c r="F755" s="14"/>
      <c r="G755" s="123">
        <v>45218</v>
      </c>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56.25" x14ac:dyDescent="0.3">
      <c r="A756" s="205"/>
      <c r="B756" s="206"/>
      <c r="C756" s="198">
        <v>745</v>
      </c>
      <c r="D756" s="618" t="s">
        <v>3807</v>
      </c>
      <c r="E756" s="13"/>
      <c r="F756" s="14"/>
      <c r="G756" s="123">
        <v>45218</v>
      </c>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618" t="s">
        <v>3808</v>
      </c>
      <c r="E757" s="18"/>
      <c r="F757" s="14"/>
      <c r="G757" s="123">
        <v>45218</v>
      </c>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56.25" x14ac:dyDescent="0.3">
      <c r="A758" s="205"/>
      <c r="B758" s="206"/>
      <c r="C758" s="198">
        <v>747</v>
      </c>
      <c r="D758" s="618" t="s">
        <v>3809</v>
      </c>
      <c r="E758" s="13"/>
      <c r="F758" s="14"/>
      <c r="G758" s="123">
        <v>45218</v>
      </c>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56.25" x14ac:dyDescent="0.3">
      <c r="A759" s="205"/>
      <c r="B759" s="206"/>
      <c r="C759" s="198">
        <v>748</v>
      </c>
      <c r="D759" s="618" t="s">
        <v>3810</v>
      </c>
      <c r="E759" s="13"/>
      <c r="F759" s="14"/>
      <c r="G759" s="123">
        <v>45218</v>
      </c>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56.25" x14ac:dyDescent="0.3">
      <c r="A760" s="205"/>
      <c r="B760" s="206"/>
      <c r="C760" s="197">
        <v>749</v>
      </c>
      <c r="D760" s="624" t="s">
        <v>3811</v>
      </c>
      <c r="E760" s="16"/>
      <c r="F760" s="14"/>
      <c r="G760" s="123">
        <v>45218</v>
      </c>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56.25" x14ac:dyDescent="0.3">
      <c r="A761" s="205"/>
      <c r="B761" s="206"/>
      <c r="C761" s="197">
        <v>750</v>
      </c>
      <c r="D761" s="618" t="s">
        <v>3812</v>
      </c>
      <c r="E761" s="20"/>
      <c r="F761" s="14"/>
      <c r="G761" s="123">
        <v>45218</v>
      </c>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37.5" x14ac:dyDescent="0.3">
      <c r="A762" s="203"/>
      <c r="B762" s="204"/>
      <c r="C762" s="197">
        <v>751</v>
      </c>
      <c r="D762" s="639" t="s">
        <v>3813</v>
      </c>
      <c r="E762" s="31"/>
      <c r="F762" s="30"/>
      <c r="G762" s="123">
        <v>45218</v>
      </c>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37.5" x14ac:dyDescent="0.3">
      <c r="A763" s="203"/>
      <c r="B763" s="204"/>
      <c r="C763" s="197">
        <v>752</v>
      </c>
      <c r="D763" s="639" t="s">
        <v>3814</v>
      </c>
      <c r="E763" s="29"/>
      <c r="F763" s="30"/>
      <c r="G763" s="123">
        <v>45218</v>
      </c>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37.5" x14ac:dyDescent="0.3">
      <c r="A764" s="203"/>
      <c r="B764" s="204"/>
      <c r="C764" s="197">
        <v>753</v>
      </c>
      <c r="D764" s="639" t="s">
        <v>3815</v>
      </c>
      <c r="E764" s="29"/>
      <c r="F764" s="30"/>
      <c r="G764" s="123">
        <v>45218</v>
      </c>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37.5" x14ac:dyDescent="0.3">
      <c r="A765" s="203"/>
      <c r="B765" s="204"/>
      <c r="C765" s="197">
        <v>754</v>
      </c>
      <c r="D765" s="639" t="s">
        <v>3816</v>
      </c>
      <c r="E765" s="29"/>
      <c r="F765" s="30"/>
      <c r="G765" s="123">
        <v>45218</v>
      </c>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37.5" x14ac:dyDescent="0.3">
      <c r="A766" s="205"/>
      <c r="B766" s="206"/>
      <c r="C766" s="198">
        <v>755</v>
      </c>
      <c r="D766" s="618" t="s">
        <v>3817</v>
      </c>
      <c r="E766" s="13"/>
      <c r="F766" s="14"/>
      <c r="G766" s="123">
        <v>45218</v>
      </c>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37.5" x14ac:dyDescent="0.3">
      <c r="A767" s="205"/>
      <c r="B767" s="206"/>
      <c r="C767" s="197">
        <v>756</v>
      </c>
      <c r="D767" s="618" t="s">
        <v>3818</v>
      </c>
      <c r="E767" s="13"/>
      <c r="F767" s="14"/>
      <c r="G767" s="123">
        <v>45218</v>
      </c>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37.5" x14ac:dyDescent="0.3">
      <c r="A768" s="205"/>
      <c r="B768" s="206"/>
      <c r="C768" s="198">
        <v>757</v>
      </c>
      <c r="D768" s="618" t="s">
        <v>3819</v>
      </c>
      <c r="E768" s="13"/>
      <c r="F768" s="14"/>
      <c r="G768" s="123">
        <v>45218</v>
      </c>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37.5" x14ac:dyDescent="0.3">
      <c r="A769" s="205"/>
      <c r="B769" s="206"/>
      <c r="C769" s="198">
        <v>758</v>
      </c>
      <c r="D769" s="615" t="s">
        <v>3820</v>
      </c>
      <c r="E769" s="15"/>
      <c r="F769" s="14"/>
      <c r="G769" s="123">
        <v>45218</v>
      </c>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37.5" x14ac:dyDescent="0.3">
      <c r="A770" s="205"/>
      <c r="B770" s="206"/>
      <c r="C770" s="197">
        <v>759</v>
      </c>
      <c r="D770" s="647" t="s">
        <v>3821</v>
      </c>
      <c r="E770" s="13"/>
      <c r="F770" s="14"/>
      <c r="G770" s="123">
        <v>45218</v>
      </c>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37.5" x14ac:dyDescent="0.3">
      <c r="A771" s="205"/>
      <c r="B771" s="206"/>
      <c r="C771" s="198">
        <v>760</v>
      </c>
      <c r="D771" s="618" t="s">
        <v>3822</v>
      </c>
      <c r="E771" s="13"/>
      <c r="F771" s="14"/>
      <c r="G771" s="123">
        <v>45218</v>
      </c>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37.5" x14ac:dyDescent="0.3">
      <c r="A772" s="205"/>
      <c r="B772" s="206"/>
      <c r="C772" s="197">
        <v>761</v>
      </c>
      <c r="D772" s="618" t="s">
        <v>3823</v>
      </c>
      <c r="E772" s="13"/>
      <c r="F772" s="14"/>
      <c r="G772" s="123">
        <v>45218</v>
      </c>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37.5" x14ac:dyDescent="0.3">
      <c r="A773" s="205"/>
      <c r="B773" s="206"/>
      <c r="C773" s="198">
        <v>762</v>
      </c>
      <c r="D773" s="615" t="s">
        <v>3824</v>
      </c>
      <c r="E773" s="15"/>
      <c r="F773" s="14"/>
      <c r="G773" s="123">
        <v>45218</v>
      </c>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37.5" x14ac:dyDescent="0.3">
      <c r="A774" s="205"/>
      <c r="B774" s="206"/>
      <c r="C774" s="198">
        <v>763</v>
      </c>
      <c r="D774" s="618" t="s">
        <v>3825</v>
      </c>
      <c r="E774" s="13"/>
      <c r="F774" s="14"/>
      <c r="G774" s="123">
        <v>45218</v>
      </c>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37.5" x14ac:dyDescent="0.3">
      <c r="A775" s="205"/>
      <c r="B775" s="206"/>
      <c r="C775" s="197">
        <v>764</v>
      </c>
      <c r="D775" s="618" t="s">
        <v>3826</v>
      </c>
      <c r="E775" s="13"/>
      <c r="F775" s="14"/>
      <c r="G775" s="123">
        <v>45218</v>
      </c>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37.5" x14ac:dyDescent="0.3">
      <c r="A776" s="205"/>
      <c r="B776" s="206"/>
      <c r="C776" s="198">
        <v>765</v>
      </c>
      <c r="D776" s="618" t="s">
        <v>3830</v>
      </c>
      <c r="E776" s="13"/>
      <c r="F776" s="14"/>
      <c r="G776" s="123">
        <v>45218</v>
      </c>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37.5" x14ac:dyDescent="0.3">
      <c r="A777" s="205"/>
      <c r="B777" s="206"/>
      <c r="C777" s="197">
        <v>766</v>
      </c>
      <c r="D777" s="615" t="s">
        <v>3827</v>
      </c>
      <c r="E777" s="15"/>
      <c r="F777" s="14"/>
      <c r="G777" s="123">
        <v>45218</v>
      </c>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37.5" x14ac:dyDescent="0.3">
      <c r="A778" s="205"/>
      <c r="B778" s="206"/>
      <c r="C778" s="198">
        <v>767</v>
      </c>
      <c r="D778" s="618" t="s">
        <v>3828</v>
      </c>
      <c r="E778" s="13"/>
      <c r="F778" s="14"/>
      <c r="G778" s="123">
        <v>45218</v>
      </c>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37.5" x14ac:dyDescent="0.3">
      <c r="A779" s="205"/>
      <c r="B779" s="206"/>
      <c r="C779" s="198">
        <v>768</v>
      </c>
      <c r="D779" s="618" t="s">
        <v>3829</v>
      </c>
      <c r="E779" s="13"/>
      <c r="F779" s="14"/>
      <c r="G779" s="123">
        <v>45218</v>
      </c>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37.5" x14ac:dyDescent="0.3">
      <c r="A780" s="205"/>
      <c r="B780" s="206"/>
      <c r="C780" s="197">
        <v>769</v>
      </c>
      <c r="D780" s="618" t="s">
        <v>3831</v>
      </c>
      <c r="E780" s="13"/>
      <c r="F780" s="14"/>
      <c r="G780" s="123">
        <v>45218</v>
      </c>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37.5" x14ac:dyDescent="0.3">
      <c r="A781" s="205"/>
      <c r="B781" s="206"/>
      <c r="C781" s="198">
        <v>770</v>
      </c>
      <c r="D781" s="615" t="s">
        <v>3832</v>
      </c>
      <c r="E781" s="15"/>
      <c r="F781" s="14"/>
      <c r="G781" s="123">
        <v>45218</v>
      </c>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37.5" x14ac:dyDescent="0.3">
      <c r="A782" s="205"/>
      <c r="B782" s="206"/>
      <c r="C782" s="197">
        <v>771</v>
      </c>
      <c r="D782" s="618" t="s">
        <v>3833</v>
      </c>
      <c r="E782" s="13"/>
      <c r="F782" s="14"/>
      <c r="G782" s="123">
        <v>45218</v>
      </c>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56.25" x14ac:dyDescent="0.3">
      <c r="A783" s="205"/>
      <c r="B783" s="206"/>
      <c r="C783" s="198">
        <v>772</v>
      </c>
      <c r="D783" s="622" t="s">
        <v>3797</v>
      </c>
      <c r="E783" s="13"/>
      <c r="F783" s="14"/>
      <c r="G783" s="123">
        <v>45218</v>
      </c>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37.5" x14ac:dyDescent="0.3">
      <c r="A784" s="205"/>
      <c r="B784" s="206"/>
      <c r="C784" s="198">
        <v>773</v>
      </c>
      <c r="D784" s="616" t="s">
        <v>3798</v>
      </c>
      <c r="E784" s="13"/>
      <c r="F784" s="14"/>
      <c r="G784" s="123">
        <v>45218</v>
      </c>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37.5" x14ac:dyDescent="0.3">
      <c r="A785" s="205"/>
      <c r="B785" s="206"/>
      <c r="C785" s="197">
        <v>774</v>
      </c>
      <c r="D785" s="622" t="s">
        <v>3799</v>
      </c>
      <c r="E785" s="15"/>
      <c r="F785" s="14"/>
      <c r="G785" s="123">
        <v>45218</v>
      </c>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37.5" x14ac:dyDescent="0.3">
      <c r="A786" s="205"/>
      <c r="B786" s="206"/>
      <c r="C786" s="198">
        <v>775</v>
      </c>
      <c r="D786" s="622" t="s">
        <v>3800</v>
      </c>
      <c r="E786" s="13"/>
      <c r="F786" s="14"/>
      <c r="G786" s="123">
        <v>45218</v>
      </c>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37.5" x14ac:dyDescent="0.3">
      <c r="A787" s="205"/>
      <c r="B787" s="206"/>
      <c r="C787" s="197">
        <v>776</v>
      </c>
      <c r="D787" s="622" t="s">
        <v>3801</v>
      </c>
      <c r="E787" s="13"/>
      <c r="F787" s="14"/>
      <c r="G787" s="123">
        <v>45218</v>
      </c>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56.25" x14ac:dyDescent="0.3">
      <c r="A788" s="205"/>
      <c r="B788" s="206"/>
      <c r="C788" s="198">
        <v>777</v>
      </c>
      <c r="D788" s="616" t="s">
        <v>3802</v>
      </c>
      <c r="E788" s="13"/>
      <c r="F788" s="14"/>
      <c r="G788" s="123">
        <v>45218</v>
      </c>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56.25" x14ac:dyDescent="0.3">
      <c r="A789" s="205"/>
      <c r="B789" s="206"/>
      <c r="C789" s="198">
        <v>778</v>
      </c>
      <c r="D789" s="622" t="s">
        <v>3803</v>
      </c>
      <c r="E789" s="15"/>
      <c r="F789" s="14"/>
      <c r="G789" s="123">
        <v>45218</v>
      </c>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56.25" x14ac:dyDescent="0.3">
      <c r="A790" s="205"/>
      <c r="B790" s="206"/>
      <c r="C790" s="197">
        <v>779</v>
      </c>
      <c r="D790" s="622" t="s">
        <v>3804</v>
      </c>
      <c r="E790" s="13"/>
      <c r="F790" s="14"/>
      <c r="G790" s="123">
        <v>45218</v>
      </c>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37.5" x14ac:dyDescent="0.3">
      <c r="A791" s="205"/>
      <c r="B791" s="206"/>
      <c r="C791" s="198">
        <v>780</v>
      </c>
      <c r="D791" s="622" t="s">
        <v>3805</v>
      </c>
      <c r="E791" s="13"/>
      <c r="F791" s="14"/>
      <c r="G791" s="123">
        <v>45218</v>
      </c>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37.5" x14ac:dyDescent="0.3">
      <c r="A792" s="205"/>
      <c r="B792" s="206"/>
      <c r="C792" s="197">
        <v>781</v>
      </c>
      <c r="D792" s="616" t="s">
        <v>3806</v>
      </c>
      <c r="E792" s="13"/>
      <c r="F792" s="14"/>
      <c r="G792" s="123">
        <v>45218</v>
      </c>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56.25" x14ac:dyDescent="0.3">
      <c r="A793" s="205"/>
      <c r="B793" s="206"/>
      <c r="C793" s="198">
        <v>782</v>
      </c>
      <c r="D793" s="622" t="s">
        <v>3807</v>
      </c>
      <c r="E793" s="15"/>
      <c r="F793" s="14"/>
      <c r="G793" s="123">
        <v>45218</v>
      </c>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622" t="s">
        <v>3808</v>
      </c>
      <c r="E794" s="13"/>
      <c r="F794" s="14"/>
      <c r="G794" s="123">
        <v>45218</v>
      </c>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56.25" x14ac:dyDescent="0.3">
      <c r="A795" s="205"/>
      <c r="B795" s="206"/>
      <c r="C795" s="197">
        <v>784</v>
      </c>
      <c r="D795" s="622" t="s">
        <v>3809</v>
      </c>
      <c r="E795" s="13"/>
      <c r="F795" s="14"/>
      <c r="G795" s="123">
        <v>45218</v>
      </c>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56.25" x14ac:dyDescent="0.3">
      <c r="A796" s="205"/>
      <c r="B796" s="206"/>
      <c r="C796" s="198">
        <v>785</v>
      </c>
      <c r="D796" s="622" t="s">
        <v>3810</v>
      </c>
      <c r="E796" s="13"/>
      <c r="F796" s="14"/>
      <c r="G796" s="123">
        <v>45218</v>
      </c>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56.25" x14ac:dyDescent="0.3">
      <c r="A797" s="205"/>
      <c r="B797" s="206"/>
      <c r="C797" s="197">
        <v>786</v>
      </c>
      <c r="D797" s="626" t="s">
        <v>3811</v>
      </c>
      <c r="E797" s="15"/>
      <c r="F797" s="14"/>
      <c r="G797" s="123">
        <v>45218</v>
      </c>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56.25" x14ac:dyDescent="0.3">
      <c r="A798" s="205"/>
      <c r="B798" s="206"/>
      <c r="C798" s="198">
        <v>787</v>
      </c>
      <c r="D798" s="622" t="s">
        <v>3812</v>
      </c>
      <c r="E798" s="13"/>
      <c r="F798" s="14"/>
      <c r="G798" s="123">
        <v>45218</v>
      </c>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37.5" x14ac:dyDescent="0.3">
      <c r="A799" s="205"/>
      <c r="B799" s="206"/>
      <c r="C799" s="198">
        <v>788</v>
      </c>
      <c r="D799" s="643" t="s">
        <v>3813</v>
      </c>
      <c r="E799" s="13"/>
      <c r="F799" s="14"/>
      <c r="G799" s="123">
        <v>45218</v>
      </c>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37.5" x14ac:dyDescent="0.3">
      <c r="A800" s="205"/>
      <c r="B800" s="206"/>
      <c r="C800" s="197">
        <v>789</v>
      </c>
      <c r="D800" s="643" t="s">
        <v>3814</v>
      </c>
      <c r="E800" s="13"/>
      <c r="F800" s="14"/>
      <c r="G800" s="123">
        <v>45218</v>
      </c>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37.5" x14ac:dyDescent="0.3">
      <c r="A801" s="205"/>
      <c r="B801" s="206"/>
      <c r="C801" s="198">
        <v>790</v>
      </c>
      <c r="D801" s="643" t="s">
        <v>3815</v>
      </c>
      <c r="E801" s="15"/>
      <c r="F801" s="14"/>
      <c r="G801" s="123">
        <v>45218</v>
      </c>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37.5" x14ac:dyDescent="0.3">
      <c r="A802" s="205"/>
      <c r="B802" s="206"/>
      <c r="C802" s="197">
        <v>791</v>
      </c>
      <c r="D802" s="643" t="s">
        <v>3816</v>
      </c>
      <c r="E802" s="13"/>
      <c r="F802" s="14"/>
      <c r="G802" s="123">
        <v>45218</v>
      </c>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37.5" x14ac:dyDescent="0.3">
      <c r="A803" s="205"/>
      <c r="B803" s="206"/>
      <c r="C803" s="198">
        <v>792</v>
      </c>
      <c r="D803" s="622" t="s">
        <v>3817</v>
      </c>
      <c r="E803" s="13"/>
      <c r="F803" s="14"/>
      <c r="G803" s="123">
        <v>45218</v>
      </c>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37.5" x14ac:dyDescent="0.3">
      <c r="A804" s="205"/>
      <c r="B804" s="206"/>
      <c r="C804" s="198">
        <v>793</v>
      </c>
      <c r="D804" s="622" t="s">
        <v>3818</v>
      </c>
      <c r="E804" s="13"/>
      <c r="F804" s="14"/>
      <c r="G804" s="123">
        <v>45218</v>
      </c>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37.5" x14ac:dyDescent="0.3">
      <c r="A805" s="205"/>
      <c r="B805" s="206"/>
      <c r="C805" s="197">
        <v>794</v>
      </c>
      <c r="D805" s="622" t="s">
        <v>3819</v>
      </c>
      <c r="E805" s="15"/>
      <c r="F805" s="14"/>
      <c r="G805" s="123">
        <v>45218</v>
      </c>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37.5" x14ac:dyDescent="0.3">
      <c r="A806" s="205"/>
      <c r="B806" s="206"/>
      <c r="C806" s="198">
        <v>795</v>
      </c>
      <c r="D806" s="616" t="s">
        <v>3820</v>
      </c>
      <c r="E806" s="13"/>
      <c r="F806" s="14"/>
      <c r="G806" s="123">
        <v>45218</v>
      </c>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37.5" x14ac:dyDescent="0.3">
      <c r="A807" s="205"/>
      <c r="B807" s="206"/>
      <c r="C807" s="197">
        <v>796</v>
      </c>
      <c r="D807" s="646" t="s">
        <v>3821</v>
      </c>
      <c r="E807" s="18"/>
      <c r="F807" s="14"/>
      <c r="G807" s="123">
        <v>45218</v>
      </c>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37.5" x14ac:dyDescent="0.3">
      <c r="A808" s="205"/>
      <c r="B808" s="206"/>
      <c r="C808" s="198">
        <v>797</v>
      </c>
      <c r="D808" s="622" t="s">
        <v>3822</v>
      </c>
      <c r="E808" s="13"/>
      <c r="F808" s="14"/>
      <c r="G808" s="123">
        <v>45218</v>
      </c>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37.5" x14ac:dyDescent="0.3">
      <c r="A809" s="205"/>
      <c r="B809" s="206"/>
      <c r="C809" s="198">
        <v>798</v>
      </c>
      <c r="D809" s="622" t="s">
        <v>3823</v>
      </c>
      <c r="E809" s="13"/>
      <c r="F809" s="14"/>
      <c r="G809" s="123">
        <v>45218</v>
      </c>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37.5" x14ac:dyDescent="0.3">
      <c r="A810" s="205"/>
      <c r="B810" s="206"/>
      <c r="C810" s="197">
        <v>799</v>
      </c>
      <c r="D810" s="616" t="s">
        <v>3824</v>
      </c>
      <c r="E810" s="16"/>
      <c r="F810" s="14"/>
      <c r="G810" s="123">
        <v>45218</v>
      </c>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37.5" x14ac:dyDescent="0.3">
      <c r="A811" s="205"/>
      <c r="B811" s="206"/>
      <c r="C811" s="197">
        <v>800</v>
      </c>
      <c r="D811" s="622" t="s">
        <v>3825</v>
      </c>
      <c r="E811" s="20"/>
      <c r="F811" s="14"/>
      <c r="G811" s="123">
        <v>45218</v>
      </c>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37.5" x14ac:dyDescent="0.3">
      <c r="A812" s="203"/>
      <c r="B812" s="204"/>
      <c r="C812" s="197">
        <v>801</v>
      </c>
      <c r="D812" s="622" t="s">
        <v>3826</v>
      </c>
      <c r="E812" s="31"/>
      <c r="F812" s="30"/>
      <c r="G812" s="123">
        <v>45218</v>
      </c>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37.5" x14ac:dyDescent="0.3">
      <c r="A813" s="203"/>
      <c r="B813" s="204"/>
      <c r="C813" s="197">
        <v>802</v>
      </c>
      <c r="D813" s="622" t="s">
        <v>3830</v>
      </c>
      <c r="E813" s="29"/>
      <c r="F813" s="30"/>
      <c r="G813" s="123">
        <v>45218</v>
      </c>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37.5" x14ac:dyDescent="0.3">
      <c r="A814" s="203"/>
      <c r="B814" s="204"/>
      <c r="C814" s="197">
        <v>803</v>
      </c>
      <c r="D814" s="616" t="s">
        <v>3827</v>
      </c>
      <c r="E814" s="29"/>
      <c r="F814" s="30"/>
      <c r="G814" s="123">
        <v>45218</v>
      </c>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37.5" x14ac:dyDescent="0.3">
      <c r="A815" s="203"/>
      <c r="B815" s="204"/>
      <c r="C815" s="197">
        <v>804</v>
      </c>
      <c r="D815" s="622" t="s">
        <v>3828</v>
      </c>
      <c r="E815" s="29"/>
      <c r="F815" s="30"/>
      <c r="G815" s="123">
        <v>45218</v>
      </c>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37.5" x14ac:dyDescent="0.3">
      <c r="A816" s="205"/>
      <c r="B816" s="206"/>
      <c r="C816" s="198">
        <v>805</v>
      </c>
      <c r="D816" s="622" t="s">
        <v>3829</v>
      </c>
      <c r="E816" s="13"/>
      <c r="F816" s="14"/>
      <c r="G816" s="123">
        <v>45218</v>
      </c>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37.5" x14ac:dyDescent="0.3">
      <c r="A817" s="205"/>
      <c r="B817" s="206"/>
      <c r="C817" s="197">
        <v>806</v>
      </c>
      <c r="D817" s="622" t="s">
        <v>3831</v>
      </c>
      <c r="E817" s="13"/>
      <c r="F817" s="14"/>
      <c r="G817" s="123">
        <v>45218</v>
      </c>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37.5" x14ac:dyDescent="0.3">
      <c r="A818" s="205"/>
      <c r="B818" s="206"/>
      <c r="C818" s="198">
        <v>807</v>
      </c>
      <c r="D818" s="616" t="s">
        <v>3832</v>
      </c>
      <c r="E818" s="13"/>
      <c r="F818" s="14"/>
      <c r="G818" s="123">
        <v>45218</v>
      </c>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37.5" x14ac:dyDescent="0.3">
      <c r="A819" s="205"/>
      <c r="B819" s="206"/>
      <c r="C819" s="198">
        <v>808</v>
      </c>
      <c r="D819" s="622" t="s">
        <v>3833</v>
      </c>
      <c r="E819" s="15"/>
      <c r="F819" s="14"/>
      <c r="G819" s="123">
        <v>45218</v>
      </c>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56.25" x14ac:dyDescent="0.3">
      <c r="A820" s="205"/>
      <c r="B820" s="206"/>
      <c r="C820" s="197">
        <v>809</v>
      </c>
      <c r="D820" s="623" t="s">
        <v>3797</v>
      </c>
      <c r="E820" s="13"/>
      <c r="F820" s="14"/>
      <c r="G820" s="123">
        <v>45218</v>
      </c>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37.5" x14ac:dyDescent="0.3">
      <c r="A821" s="205"/>
      <c r="B821" s="206"/>
      <c r="C821" s="198">
        <v>810</v>
      </c>
      <c r="D821" s="617" t="s">
        <v>3798</v>
      </c>
      <c r="E821" s="13"/>
      <c r="F821" s="14"/>
      <c r="G821" s="123">
        <v>45218</v>
      </c>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37.5" x14ac:dyDescent="0.3">
      <c r="A822" s="205"/>
      <c r="B822" s="206"/>
      <c r="C822" s="197">
        <v>811</v>
      </c>
      <c r="D822" s="623" t="s">
        <v>3799</v>
      </c>
      <c r="E822" s="13"/>
      <c r="F822" s="14"/>
      <c r="G822" s="123">
        <v>45218</v>
      </c>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37.5" x14ac:dyDescent="0.3">
      <c r="A823" s="205"/>
      <c r="B823" s="206"/>
      <c r="C823" s="198">
        <v>812</v>
      </c>
      <c r="D823" s="623" t="s">
        <v>3800</v>
      </c>
      <c r="E823" s="15"/>
      <c r="F823" s="14"/>
      <c r="G823" s="123">
        <v>45218</v>
      </c>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37.5" x14ac:dyDescent="0.3">
      <c r="A824" s="205"/>
      <c r="B824" s="206"/>
      <c r="C824" s="198">
        <v>813</v>
      </c>
      <c r="D824" s="623" t="s">
        <v>3801</v>
      </c>
      <c r="E824" s="13"/>
      <c r="F824" s="14"/>
      <c r="G824" s="123">
        <v>45218</v>
      </c>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56.25" x14ac:dyDescent="0.3">
      <c r="A825" s="205"/>
      <c r="B825" s="206"/>
      <c r="C825" s="197">
        <v>814</v>
      </c>
      <c r="D825" s="617" t="s">
        <v>3802</v>
      </c>
      <c r="E825" s="13"/>
      <c r="F825" s="14"/>
      <c r="G825" s="123">
        <v>45218</v>
      </c>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56.25" x14ac:dyDescent="0.3">
      <c r="A826" s="205"/>
      <c r="B826" s="206"/>
      <c r="C826" s="198">
        <v>815</v>
      </c>
      <c r="D826" s="623" t="s">
        <v>3803</v>
      </c>
      <c r="E826" s="13"/>
      <c r="F826" s="14"/>
      <c r="G826" s="123">
        <v>45218</v>
      </c>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56.25" x14ac:dyDescent="0.3">
      <c r="A827" s="205"/>
      <c r="B827" s="206"/>
      <c r="C827" s="197">
        <v>816</v>
      </c>
      <c r="D827" s="623" t="s">
        <v>3804</v>
      </c>
      <c r="E827" s="15"/>
      <c r="F827" s="14"/>
      <c r="G827" s="123">
        <v>45218</v>
      </c>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37.5" x14ac:dyDescent="0.3">
      <c r="A828" s="205"/>
      <c r="B828" s="206"/>
      <c r="C828" s="198">
        <v>817</v>
      </c>
      <c r="D828" s="623" t="s">
        <v>3805</v>
      </c>
      <c r="E828" s="13"/>
      <c r="F828" s="14"/>
      <c r="G828" s="123">
        <v>45218</v>
      </c>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37.5" x14ac:dyDescent="0.3">
      <c r="A829" s="205"/>
      <c r="B829" s="206"/>
      <c r="C829" s="198">
        <v>818</v>
      </c>
      <c r="D829" s="617" t="s">
        <v>3806</v>
      </c>
      <c r="E829" s="13"/>
      <c r="F829" s="14"/>
      <c r="G829" s="123">
        <v>45218</v>
      </c>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56.25" x14ac:dyDescent="0.3">
      <c r="A830" s="205"/>
      <c r="B830" s="206"/>
      <c r="C830" s="197">
        <v>819</v>
      </c>
      <c r="D830" s="623" t="s">
        <v>3807</v>
      </c>
      <c r="E830" s="13"/>
      <c r="F830" s="14"/>
      <c r="G830" s="123">
        <v>45218</v>
      </c>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623" t="s">
        <v>3808</v>
      </c>
      <c r="E831" s="15"/>
      <c r="F831" s="14"/>
      <c r="G831" s="123">
        <v>45218</v>
      </c>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56.25" x14ac:dyDescent="0.3">
      <c r="A832" s="205"/>
      <c r="B832" s="206"/>
      <c r="C832" s="197">
        <v>821</v>
      </c>
      <c r="D832" s="623" t="s">
        <v>3809</v>
      </c>
      <c r="E832" s="13"/>
      <c r="F832" s="14"/>
      <c r="G832" s="123">
        <v>45218</v>
      </c>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56.25" x14ac:dyDescent="0.3">
      <c r="A833" s="205"/>
      <c r="B833" s="206"/>
      <c r="C833" s="198">
        <v>822</v>
      </c>
      <c r="D833" s="623" t="s">
        <v>3810</v>
      </c>
      <c r="E833" s="13"/>
      <c r="F833" s="14"/>
      <c r="G833" s="123">
        <v>45218</v>
      </c>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56.25" x14ac:dyDescent="0.3">
      <c r="A834" s="205"/>
      <c r="B834" s="206"/>
      <c r="C834" s="198">
        <v>823</v>
      </c>
      <c r="D834" s="628" t="s">
        <v>3811</v>
      </c>
      <c r="E834" s="13"/>
      <c r="F834" s="14"/>
      <c r="G834" s="123">
        <v>45218</v>
      </c>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56.25" x14ac:dyDescent="0.3">
      <c r="A835" s="205"/>
      <c r="B835" s="206"/>
      <c r="C835" s="197">
        <v>824</v>
      </c>
      <c r="D835" s="623" t="s">
        <v>3812</v>
      </c>
      <c r="E835" s="15"/>
      <c r="F835" s="14"/>
      <c r="G835" s="123">
        <v>45218</v>
      </c>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37.5" x14ac:dyDescent="0.3">
      <c r="A836" s="205"/>
      <c r="B836" s="206"/>
      <c r="C836" s="198">
        <v>825</v>
      </c>
      <c r="D836" s="644" t="s">
        <v>3813</v>
      </c>
      <c r="E836" s="13"/>
      <c r="F836" s="14"/>
      <c r="G836" s="123">
        <v>45218</v>
      </c>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37.5" x14ac:dyDescent="0.3">
      <c r="A837" s="205"/>
      <c r="B837" s="206"/>
      <c r="C837" s="197">
        <v>826</v>
      </c>
      <c r="D837" s="644" t="s">
        <v>3814</v>
      </c>
      <c r="E837" s="13"/>
      <c r="F837" s="14"/>
      <c r="G837" s="123">
        <v>45218</v>
      </c>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37.5" x14ac:dyDescent="0.3">
      <c r="A838" s="205"/>
      <c r="B838" s="206"/>
      <c r="C838" s="198">
        <v>827</v>
      </c>
      <c r="D838" s="644" t="s">
        <v>3815</v>
      </c>
      <c r="E838" s="13"/>
      <c r="F838" s="14"/>
      <c r="G838" s="123">
        <v>45218</v>
      </c>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37.5" x14ac:dyDescent="0.3">
      <c r="A839" s="205"/>
      <c r="B839" s="206"/>
      <c r="C839" s="198">
        <v>828</v>
      </c>
      <c r="D839" s="644" t="s">
        <v>3816</v>
      </c>
      <c r="E839" s="15"/>
      <c r="F839" s="14"/>
      <c r="G839" s="123">
        <v>45218</v>
      </c>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37.5" x14ac:dyDescent="0.3">
      <c r="A840" s="205"/>
      <c r="B840" s="206"/>
      <c r="C840" s="197">
        <v>829</v>
      </c>
      <c r="D840" s="623" t="s">
        <v>3817</v>
      </c>
      <c r="E840" s="13"/>
      <c r="F840" s="14"/>
      <c r="G840" s="123">
        <v>45218</v>
      </c>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37.5" x14ac:dyDescent="0.3">
      <c r="A841" s="205"/>
      <c r="B841" s="206"/>
      <c r="C841" s="198">
        <v>830</v>
      </c>
      <c r="D841" s="623" t="s">
        <v>3818</v>
      </c>
      <c r="E841" s="13"/>
      <c r="F841" s="14"/>
      <c r="G841" s="123">
        <v>45218</v>
      </c>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37.5" x14ac:dyDescent="0.3">
      <c r="A842" s="205"/>
      <c r="B842" s="206"/>
      <c r="C842" s="197">
        <v>831</v>
      </c>
      <c r="D842" s="623" t="s">
        <v>3819</v>
      </c>
      <c r="E842" s="13"/>
      <c r="F842" s="14"/>
      <c r="G842" s="123">
        <v>45218</v>
      </c>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37.5" x14ac:dyDescent="0.3">
      <c r="A843" s="205"/>
      <c r="B843" s="206"/>
      <c r="C843" s="198">
        <v>832</v>
      </c>
      <c r="D843" s="617" t="s">
        <v>3820</v>
      </c>
      <c r="E843" s="15"/>
      <c r="F843" s="14"/>
      <c r="G843" s="123">
        <v>45218</v>
      </c>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37.5" x14ac:dyDescent="0.3">
      <c r="A844" s="205"/>
      <c r="B844" s="206"/>
      <c r="C844" s="198">
        <v>833</v>
      </c>
      <c r="D844" s="645" t="s">
        <v>3821</v>
      </c>
      <c r="E844" s="13"/>
      <c r="F844" s="14"/>
      <c r="G844" s="123">
        <v>45218</v>
      </c>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37.5" x14ac:dyDescent="0.3">
      <c r="A845" s="205"/>
      <c r="B845" s="206"/>
      <c r="C845" s="197">
        <v>834</v>
      </c>
      <c r="D845" s="623" t="s">
        <v>3822</v>
      </c>
      <c r="E845" s="13"/>
      <c r="F845" s="14"/>
      <c r="G845" s="123">
        <v>45218</v>
      </c>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37.5" x14ac:dyDescent="0.3">
      <c r="A846" s="205"/>
      <c r="B846" s="206"/>
      <c r="C846" s="198">
        <v>835</v>
      </c>
      <c r="D846" s="623" t="s">
        <v>3823</v>
      </c>
      <c r="E846" s="13"/>
      <c r="F846" s="14"/>
      <c r="G846" s="123">
        <v>45218</v>
      </c>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37.5" x14ac:dyDescent="0.3">
      <c r="A847" s="205"/>
      <c r="B847" s="206"/>
      <c r="C847" s="197">
        <v>836</v>
      </c>
      <c r="D847" s="617" t="s">
        <v>3824</v>
      </c>
      <c r="E847" s="15"/>
      <c r="F847" s="14"/>
      <c r="G847" s="123">
        <v>45218</v>
      </c>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37.5" x14ac:dyDescent="0.3">
      <c r="A848" s="205"/>
      <c r="B848" s="206"/>
      <c r="C848" s="198">
        <v>837</v>
      </c>
      <c r="D848" s="623" t="s">
        <v>3825</v>
      </c>
      <c r="E848" s="13"/>
      <c r="F848" s="14"/>
      <c r="G848" s="123">
        <v>45218</v>
      </c>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37.5" x14ac:dyDescent="0.3">
      <c r="A849" s="205"/>
      <c r="B849" s="206"/>
      <c r="C849" s="198">
        <v>838</v>
      </c>
      <c r="D849" s="623" t="s">
        <v>3826</v>
      </c>
      <c r="E849" s="13"/>
      <c r="F849" s="14"/>
      <c r="G849" s="123">
        <v>45218</v>
      </c>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37.5" x14ac:dyDescent="0.3">
      <c r="A850" s="205"/>
      <c r="B850" s="206"/>
      <c r="C850" s="197">
        <v>839</v>
      </c>
      <c r="D850" s="623" t="s">
        <v>3830</v>
      </c>
      <c r="E850" s="13"/>
      <c r="F850" s="14"/>
      <c r="G850" s="123">
        <v>45218</v>
      </c>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37.5" x14ac:dyDescent="0.3">
      <c r="A851" s="205"/>
      <c r="B851" s="206"/>
      <c r="C851" s="198">
        <v>840</v>
      </c>
      <c r="D851" s="617" t="s">
        <v>3827</v>
      </c>
      <c r="E851" s="15"/>
      <c r="F851" s="14"/>
      <c r="G851" s="123">
        <v>45218</v>
      </c>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37.5" x14ac:dyDescent="0.3">
      <c r="A852" s="205"/>
      <c r="B852" s="206"/>
      <c r="C852" s="197">
        <v>841</v>
      </c>
      <c r="D852" s="623" t="s">
        <v>3828</v>
      </c>
      <c r="E852" s="13"/>
      <c r="F852" s="14"/>
      <c r="G852" s="123">
        <v>45218</v>
      </c>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37.5" x14ac:dyDescent="0.3">
      <c r="A853" s="205"/>
      <c r="B853" s="206"/>
      <c r="C853" s="198">
        <v>842</v>
      </c>
      <c r="D853" s="623" t="s">
        <v>3829</v>
      </c>
      <c r="E853" s="13"/>
      <c r="F853" s="14"/>
      <c r="G853" s="123">
        <v>45218</v>
      </c>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37.5" x14ac:dyDescent="0.3">
      <c r="A854" s="205"/>
      <c r="B854" s="206"/>
      <c r="C854" s="198">
        <v>843</v>
      </c>
      <c r="D854" s="623" t="s">
        <v>3831</v>
      </c>
      <c r="E854" s="13"/>
      <c r="F854" s="14"/>
      <c r="G854" s="123">
        <v>45218</v>
      </c>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37.5" x14ac:dyDescent="0.3">
      <c r="A855" s="205"/>
      <c r="B855" s="206"/>
      <c r="C855" s="197">
        <v>844</v>
      </c>
      <c r="D855" s="617" t="s">
        <v>3832</v>
      </c>
      <c r="E855" s="15"/>
      <c r="F855" s="14"/>
      <c r="G855" s="123">
        <v>45218</v>
      </c>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37.5" x14ac:dyDescent="0.3">
      <c r="A856" s="205"/>
      <c r="B856" s="206"/>
      <c r="C856" s="198">
        <v>845</v>
      </c>
      <c r="D856" s="623" t="s">
        <v>3833</v>
      </c>
      <c r="E856" s="13"/>
      <c r="F856" s="14"/>
      <c r="G856" s="123">
        <v>45218</v>
      </c>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42" customHeight="1" x14ac:dyDescent="0.3">
      <c r="A857" s="205"/>
      <c r="B857" s="206"/>
      <c r="C857" s="197">
        <v>846</v>
      </c>
      <c r="D857" s="618" t="s">
        <v>3834</v>
      </c>
      <c r="E857" s="18"/>
      <c r="F857" s="14"/>
      <c r="G857" s="123">
        <v>45219</v>
      </c>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39" customHeight="1" x14ac:dyDescent="0.3">
      <c r="A858" s="205"/>
      <c r="B858" s="206"/>
      <c r="C858" s="198">
        <v>847</v>
      </c>
      <c r="D858" s="622" t="s">
        <v>3834</v>
      </c>
      <c r="E858" s="13"/>
      <c r="F858" s="14"/>
      <c r="G858" s="123">
        <v>45219</v>
      </c>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44.25" customHeight="1" x14ac:dyDescent="0.3">
      <c r="A859" s="205"/>
      <c r="B859" s="206"/>
      <c r="C859" s="198">
        <v>848</v>
      </c>
      <c r="D859" s="623" t="s">
        <v>3834</v>
      </c>
      <c r="E859" s="13"/>
      <c r="F859" s="14"/>
      <c r="G859" s="123">
        <v>45219</v>
      </c>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37.5" x14ac:dyDescent="0.3">
      <c r="A860" s="205"/>
      <c r="B860" s="206"/>
      <c r="C860" s="197">
        <v>849</v>
      </c>
      <c r="D860" s="624" t="s">
        <v>3835</v>
      </c>
      <c r="E860" s="16"/>
      <c r="F860" s="14"/>
      <c r="G860" s="127">
        <v>45219</v>
      </c>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37.5" x14ac:dyDescent="0.3">
      <c r="A861" s="205"/>
      <c r="B861" s="206"/>
      <c r="C861" s="197">
        <v>850</v>
      </c>
      <c r="D861" s="626" t="s">
        <v>3835</v>
      </c>
      <c r="E861" s="20"/>
      <c r="F861" s="14"/>
      <c r="G861" s="123">
        <v>45219</v>
      </c>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37.5" x14ac:dyDescent="0.3">
      <c r="A862" s="203"/>
      <c r="B862" s="204"/>
      <c r="C862" s="197">
        <v>851</v>
      </c>
      <c r="D862" s="628" t="s">
        <v>3835</v>
      </c>
      <c r="E862" s="31"/>
      <c r="F862" s="30"/>
      <c r="G862" s="120">
        <v>45219</v>
      </c>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42" customHeight="1" x14ac:dyDescent="0.3">
      <c r="A863" s="203"/>
      <c r="B863" s="204"/>
      <c r="C863" s="197">
        <v>852</v>
      </c>
      <c r="D863" s="639" t="s">
        <v>3836</v>
      </c>
      <c r="E863" s="29"/>
      <c r="F863" s="30"/>
      <c r="G863" s="120">
        <v>45219</v>
      </c>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40.5" customHeight="1" x14ac:dyDescent="0.3">
      <c r="A864" s="203"/>
      <c r="B864" s="204"/>
      <c r="C864" s="197">
        <v>853</v>
      </c>
      <c r="D864" s="643" t="s">
        <v>3836</v>
      </c>
      <c r="E864" s="29"/>
      <c r="F864" s="30"/>
      <c r="G864" s="123">
        <v>45219</v>
      </c>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41.25" customHeight="1" x14ac:dyDescent="0.3">
      <c r="A865" s="203"/>
      <c r="B865" s="204"/>
      <c r="C865" s="197">
        <v>854</v>
      </c>
      <c r="D865" s="644" t="s">
        <v>3836</v>
      </c>
      <c r="E865" s="29"/>
      <c r="F865" s="30"/>
      <c r="G865" s="123">
        <v>45219</v>
      </c>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56.25" x14ac:dyDescent="0.3">
      <c r="A866" s="205"/>
      <c r="B866" s="206"/>
      <c r="C866" s="198">
        <v>855</v>
      </c>
      <c r="D866" s="618" t="s">
        <v>3837</v>
      </c>
      <c r="E866" s="13"/>
      <c r="F866" s="14"/>
      <c r="G866" s="123">
        <v>45219</v>
      </c>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56.25" x14ac:dyDescent="0.3">
      <c r="A867" s="205"/>
      <c r="B867" s="206"/>
      <c r="C867" s="197">
        <v>856</v>
      </c>
      <c r="D867" s="622" t="s">
        <v>3837</v>
      </c>
      <c r="E867" s="13"/>
      <c r="F867" s="14"/>
      <c r="G867" s="123">
        <v>45219</v>
      </c>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56.25" x14ac:dyDescent="0.3">
      <c r="A868" s="205"/>
      <c r="B868" s="206"/>
      <c r="C868" s="198">
        <v>857</v>
      </c>
      <c r="D868" s="623" t="s">
        <v>3837</v>
      </c>
      <c r="E868" s="13"/>
      <c r="F868" s="14"/>
      <c r="G868" s="123">
        <v>45219</v>
      </c>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37.5" x14ac:dyDescent="0.3">
      <c r="A869" s="205"/>
      <c r="B869" s="206"/>
      <c r="C869" s="198">
        <v>858</v>
      </c>
      <c r="D869" s="615" t="s">
        <v>3838</v>
      </c>
      <c r="E869" s="15"/>
      <c r="F869" s="14"/>
      <c r="G869" s="123">
        <v>45219</v>
      </c>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37.5" x14ac:dyDescent="0.3">
      <c r="A870" s="205"/>
      <c r="B870" s="206"/>
      <c r="C870" s="197">
        <v>859</v>
      </c>
      <c r="D870" s="616" t="s">
        <v>3838</v>
      </c>
      <c r="E870" s="13"/>
      <c r="F870" s="14"/>
      <c r="G870" s="123">
        <v>45219</v>
      </c>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37.5" x14ac:dyDescent="0.3">
      <c r="A871" s="205"/>
      <c r="B871" s="206"/>
      <c r="C871" s="198">
        <v>860</v>
      </c>
      <c r="D871" s="617" t="s">
        <v>3838</v>
      </c>
      <c r="E871" s="13"/>
      <c r="F871" s="14"/>
      <c r="G871" s="123">
        <v>45219</v>
      </c>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56.25" x14ac:dyDescent="0.3">
      <c r="A872" s="205"/>
      <c r="B872" s="206"/>
      <c r="C872" s="197">
        <v>861</v>
      </c>
      <c r="D872" s="618" t="s">
        <v>3839</v>
      </c>
      <c r="E872" s="13"/>
      <c r="F872" s="14"/>
      <c r="G872" s="123">
        <v>45219</v>
      </c>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40.5" customHeight="1" x14ac:dyDescent="0.3">
      <c r="A873" s="205"/>
      <c r="B873" s="206"/>
      <c r="C873" s="198">
        <v>862</v>
      </c>
      <c r="D873" s="615" t="s">
        <v>3840</v>
      </c>
      <c r="E873" s="15"/>
      <c r="F873" s="14"/>
      <c r="G873" s="123">
        <v>45222</v>
      </c>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40.5" customHeight="1" x14ac:dyDescent="0.3">
      <c r="A874" s="205"/>
      <c r="B874" s="206"/>
      <c r="C874" s="198">
        <v>863</v>
      </c>
      <c r="D874" s="616" t="s">
        <v>3840</v>
      </c>
      <c r="E874" s="13"/>
      <c r="F874" s="14"/>
      <c r="G874" s="123">
        <v>45222</v>
      </c>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42" customHeight="1" x14ac:dyDescent="0.3">
      <c r="A875" s="205"/>
      <c r="B875" s="206"/>
      <c r="C875" s="197">
        <v>864</v>
      </c>
      <c r="D875" s="617" t="s">
        <v>3840</v>
      </c>
      <c r="E875" s="13"/>
      <c r="F875" s="14"/>
      <c r="G875" s="123">
        <v>45222</v>
      </c>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37.5" x14ac:dyDescent="0.3">
      <c r="A876" s="205"/>
      <c r="B876" s="206"/>
      <c r="C876" s="198">
        <v>865</v>
      </c>
      <c r="D876" s="618" t="s">
        <v>3841</v>
      </c>
      <c r="E876" s="13"/>
      <c r="F876" s="14"/>
      <c r="G876" s="123">
        <v>45222</v>
      </c>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37.5" x14ac:dyDescent="0.3">
      <c r="A877" s="205"/>
      <c r="B877" s="206"/>
      <c r="C877" s="197">
        <v>866</v>
      </c>
      <c r="D877" s="622" t="s">
        <v>3841</v>
      </c>
      <c r="E877" s="15"/>
      <c r="F877" s="14"/>
      <c r="G877" s="123">
        <v>45222</v>
      </c>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37.5" x14ac:dyDescent="0.3">
      <c r="A878" s="205"/>
      <c r="B878" s="206"/>
      <c r="C878" s="198">
        <v>867</v>
      </c>
      <c r="D878" s="623" t="s">
        <v>3841</v>
      </c>
      <c r="E878" s="13"/>
      <c r="F878" s="14"/>
      <c r="G878" s="123">
        <v>45222</v>
      </c>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80.25" customHeight="1" x14ac:dyDescent="0.3">
      <c r="A879" s="205"/>
      <c r="B879" s="206"/>
      <c r="C879" s="198">
        <v>868</v>
      </c>
      <c r="D879" s="618" t="s">
        <v>3842</v>
      </c>
      <c r="E879" s="13"/>
      <c r="F879" s="14"/>
      <c r="G879" s="123">
        <v>45222</v>
      </c>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78.75" customHeight="1" x14ac:dyDescent="0.3">
      <c r="A880" s="205"/>
      <c r="B880" s="206"/>
      <c r="C880" s="197">
        <v>869</v>
      </c>
      <c r="D880" s="622" t="s">
        <v>3842</v>
      </c>
      <c r="E880" s="13"/>
      <c r="F880" s="14"/>
      <c r="G880" s="123">
        <v>45222</v>
      </c>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78" customHeight="1" x14ac:dyDescent="0.3">
      <c r="A881" s="205"/>
      <c r="B881" s="206"/>
      <c r="C881" s="198">
        <v>870</v>
      </c>
      <c r="D881" s="623" t="s">
        <v>3842</v>
      </c>
      <c r="E881" s="15"/>
      <c r="F881" s="14"/>
      <c r="G881" s="123">
        <v>45222</v>
      </c>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37.5" x14ac:dyDescent="0.3">
      <c r="A882" s="205"/>
      <c r="B882" s="206"/>
      <c r="C882" s="197">
        <v>871</v>
      </c>
      <c r="D882" s="618" t="s">
        <v>3843</v>
      </c>
      <c r="E882" s="13" t="s">
        <v>3486</v>
      </c>
      <c r="F882" s="14"/>
      <c r="G882" s="123">
        <v>45222</v>
      </c>
      <c r="H882" s="124">
        <v>45238</v>
      </c>
      <c r="I882" s="130"/>
      <c r="J882" s="21"/>
      <c r="K882" s="134"/>
      <c r="L882" s="24"/>
      <c r="M882" s="372">
        <v>45238</v>
      </c>
      <c r="N882" s="147">
        <f t="shared" si="447"/>
        <v>13</v>
      </c>
      <c r="O882" s="23" t="s">
        <v>0</v>
      </c>
      <c r="P882" s="23"/>
      <c r="Q882" s="23"/>
      <c r="R882" s="23"/>
      <c r="S882" s="23"/>
      <c r="T882" s="24"/>
      <c r="U882" s="25"/>
      <c r="V882" s="28">
        <v>0.25</v>
      </c>
      <c r="W882" s="299">
        <v>0.25</v>
      </c>
      <c r="X882" s="296"/>
      <c r="Y882" s="149">
        <f t="shared" si="433"/>
        <v>0.5</v>
      </c>
      <c r="Z882" s="148">
        <f t="shared" si="448"/>
        <v>7.5</v>
      </c>
      <c r="AA882" s="306"/>
      <c r="AB882" s="377">
        <f t="shared" si="457"/>
        <v>-30</v>
      </c>
      <c r="AC882" s="348"/>
      <c r="AD882" s="210" t="str">
        <f t="shared" si="434"/>
        <v/>
      </c>
      <c r="AE882" s="345">
        <f t="shared" si="449"/>
        <v>-22.5</v>
      </c>
      <c r="AF882" s="318"/>
      <c r="AG882" s="317"/>
      <c r="AH882" s="315"/>
      <c r="AI882" s="150">
        <f t="shared" si="450"/>
        <v>0</v>
      </c>
      <c r="AJ882" s="151">
        <f t="shared" si="435"/>
        <v>7.5</v>
      </c>
      <c r="AK882" s="152">
        <f t="shared" si="451"/>
        <v>7.5</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f t="shared" si="436"/>
        <v>13</v>
      </c>
      <c r="AX882" s="154" t="str">
        <f t="shared" si="437"/>
        <v/>
      </c>
      <c r="AY882" s="178">
        <f t="shared" si="438"/>
        <v>13</v>
      </c>
      <c r="AZ882" s="169" t="str">
        <f t="shared" si="439"/>
        <v/>
      </c>
      <c r="BA882" s="159">
        <f t="shared" si="440"/>
        <v>0.25</v>
      </c>
      <c r="BB882" s="160" t="str">
        <f t="shared" si="441"/>
        <v/>
      </c>
      <c r="BC882" s="171">
        <f t="shared" si="464"/>
        <v>0.25</v>
      </c>
      <c r="BD882" s="160" t="str">
        <f t="shared" si="442"/>
        <v/>
      </c>
      <c r="BE882" s="186">
        <f t="shared" si="443"/>
        <v>0.25</v>
      </c>
      <c r="BF882" s="160" t="str">
        <f t="shared" si="444"/>
        <v/>
      </c>
      <c r="BG882" s="171">
        <f t="shared" si="445"/>
        <v>0.25</v>
      </c>
      <c r="BH882" s="161" t="str">
        <f t="shared" si="446"/>
        <v/>
      </c>
      <c r="BI882" s="609"/>
    </row>
    <row r="883" spans="1:61" ht="18.75" x14ac:dyDescent="0.3">
      <c r="A883" s="205"/>
      <c r="B883" s="206"/>
      <c r="C883" s="198">
        <v>872</v>
      </c>
      <c r="D883" s="619" t="s">
        <v>3844</v>
      </c>
      <c r="E883" s="13" t="s">
        <v>3486</v>
      </c>
      <c r="F883" s="14"/>
      <c r="G883" s="123">
        <v>45222</v>
      </c>
      <c r="H883" s="124">
        <v>45238</v>
      </c>
      <c r="I883" s="130"/>
      <c r="J883" s="21"/>
      <c r="K883" s="134"/>
      <c r="L883" s="24"/>
      <c r="M883" s="372">
        <v>45238</v>
      </c>
      <c r="N883" s="147">
        <f t="shared" si="447"/>
        <v>13</v>
      </c>
      <c r="O883" s="23" t="s">
        <v>0</v>
      </c>
      <c r="P883" s="23"/>
      <c r="Q883" s="23"/>
      <c r="R883" s="23"/>
      <c r="S883" s="23"/>
      <c r="T883" s="24"/>
      <c r="U883" s="25"/>
      <c r="V883" s="28">
        <v>0.25</v>
      </c>
      <c r="W883" s="299">
        <v>0.25</v>
      </c>
      <c r="X883" s="296"/>
      <c r="Y883" s="149">
        <f t="shared" si="433"/>
        <v>0.5</v>
      </c>
      <c r="Z883" s="148">
        <f t="shared" si="448"/>
        <v>7.5</v>
      </c>
      <c r="AA883" s="306"/>
      <c r="AB883" s="377">
        <f t="shared" si="457"/>
        <v>-30</v>
      </c>
      <c r="AC883" s="348"/>
      <c r="AD883" s="210" t="str">
        <f t="shared" si="434"/>
        <v/>
      </c>
      <c r="AE883" s="345">
        <f t="shared" si="449"/>
        <v>-22.5</v>
      </c>
      <c r="AF883" s="318"/>
      <c r="AG883" s="317"/>
      <c r="AH883" s="315"/>
      <c r="AI883" s="150">
        <f t="shared" si="450"/>
        <v>0</v>
      </c>
      <c r="AJ883" s="151">
        <f t="shared" si="435"/>
        <v>7.5</v>
      </c>
      <c r="AK883" s="152">
        <f t="shared" si="451"/>
        <v>7.5</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f t="shared" si="436"/>
        <v>13</v>
      </c>
      <c r="AX883" s="154" t="str">
        <f t="shared" si="437"/>
        <v/>
      </c>
      <c r="AY883" s="178">
        <f t="shared" si="438"/>
        <v>13</v>
      </c>
      <c r="AZ883" s="169" t="str">
        <f t="shared" si="439"/>
        <v/>
      </c>
      <c r="BA883" s="159">
        <f t="shared" si="440"/>
        <v>0.25</v>
      </c>
      <c r="BB883" s="160" t="str">
        <f t="shared" si="441"/>
        <v/>
      </c>
      <c r="BC883" s="171">
        <f t="shared" si="464"/>
        <v>0.25</v>
      </c>
      <c r="BD883" s="160" t="str">
        <f t="shared" si="442"/>
        <v/>
      </c>
      <c r="BE883" s="186">
        <f t="shared" si="443"/>
        <v>0.25</v>
      </c>
      <c r="BF883" s="160" t="str">
        <f t="shared" si="444"/>
        <v/>
      </c>
      <c r="BG883" s="171">
        <f t="shared" si="445"/>
        <v>0.25</v>
      </c>
      <c r="BH883" s="161" t="str">
        <f t="shared" si="446"/>
        <v/>
      </c>
      <c r="BI883" s="609"/>
    </row>
    <row r="884" spans="1:61" ht="18.75" x14ac:dyDescent="0.3">
      <c r="A884" s="205"/>
      <c r="B884" s="206"/>
      <c r="C884" s="198">
        <v>873</v>
      </c>
      <c r="D884" s="619" t="s">
        <v>3845</v>
      </c>
      <c r="E884" s="13" t="s">
        <v>3486</v>
      </c>
      <c r="F884" s="14"/>
      <c r="G884" s="123">
        <v>45222</v>
      </c>
      <c r="H884" s="124">
        <v>45238</v>
      </c>
      <c r="I884" s="130"/>
      <c r="J884" s="21"/>
      <c r="K884" s="134"/>
      <c r="L884" s="24"/>
      <c r="M884" s="372">
        <v>45238</v>
      </c>
      <c r="N884" s="147">
        <f t="shared" si="447"/>
        <v>13</v>
      </c>
      <c r="O884" s="23" t="s">
        <v>0</v>
      </c>
      <c r="P884" s="23"/>
      <c r="Q884" s="23"/>
      <c r="R884" s="23"/>
      <c r="S884" s="23"/>
      <c r="T884" s="24"/>
      <c r="U884" s="25"/>
      <c r="V884" s="28">
        <v>0.25</v>
      </c>
      <c r="W884" s="299">
        <v>0.25</v>
      </c>
      <c r="X884" s="296"/>
      <c r="Y884" s="149">
        <f t="shared" si="433"/>
        <v>0.5</v>
      </c>
      <c r="Z884" s="148">
        <f t="shared" si="448"/>
        <v>7.5</v>
      </c>
      <c r="AA884" s="306"/>
      <c r="AB884" s="377">
        <f t="shared" si="457"/>
        <v>-30</v>
      </c>
      <c r="AC884" s="348"/>
      <c r="AD884" s="210" t="str">
        <f t="shared" si="434"/>
        <v/>
      </c>
      <c r="AE884" s="345">
        <f t="shared" si="449"/>
        <v>-22.5</v>
      </c>
      <c r="AF884" s="318"/>
      <c r="AG884" s="317"/>
      <c r="AH884" s="315"/>
      <c r="AI884" s="150">
        <f t="shared" si="450"/>
        <v>0</v>
      </c>
      <c r="AJ884" s="151">
        <f t="shared" si="435"/>
        <v>7.5</v>
      </c>
      <c r="AK884" s="152">
        <f t="shared" si="451"/>
        <v>7.5</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f t="shared" si="436"/>
        <v>13</v>
      </c>
      <c r="AX884" s="154" t="str">
        <f t="shared" si="437"/>
        <v/>
      </c>
      <c r="AY884" s="178">
        <f t="shared" si="438"/>
        <v>13</v>
      </c>
      <c r="AZ884" s="169" t="str">
        <f t="shared" si="439"/>
        <v/>
      </c>
      <c r="BA884" s="159">
        <f t="shared" si="440"/>
        <v>0.25</v>
      </c>
      <c r="BB884" s="160" t="str">
        <f t="shared" si="441"/>
        <v/>
      </c>
      <c r="BC884" s="171">
        <f t="shared" si="464"/>
        <v>0.25</v>
      </c>
      <c r="BD884" s="160" t="str">
        <f t="shared" si="442"/>
        <v/>
      </c>
      <c r="BE884" s="186">
        <f t="shared" si="443"/>
        <v>0.25</v>
      </c>
      <c r="BF884" s="160" t="str">
        <f t="shared" si="444"/>
        <v/>
      </c>
      <c r="BG884" s="171">
        <f t="shared" si="445"/>
        <v>0.25</v>
      </c>
      <c r="BH884" s="161" t="str">
        <f t="shared" si="446"/>
        <v/>
      </c>
      <c r="BI884" s="609"/>
    </row>
    <row r="885" spans="1:61" ht="18.75" x14ac:dyDescent="0.3">
      <c r="A885" s="205"/>
      <c r="B885" s="206"/>
      <c r="C885" s="197">
        <v>874</v>
      </c>
      <c r="D885" s="636" t="s">
        <v>3846</v>
      </c>
      <c r="E885" s="15" t="s">
        <v>3486</v>
      </c>
      <c r="F885" s="14"/>
      <c r="G885" s="123">
        <v>45222</v>
      </c>
      <c r="H885" s="124">
        <v>45238</v>
      </c>
      <c r="I885" s="130"/>
      <c r="J885" s="21"/>
      <c r="K885" s="134"/>
      <c r="L885" s="24"/>
      <c r="M885" s="372">
        <v>45238</v>
      </c>
      <c r="N885" s="147">
        <f t="shared" si="447"/>
        <v>13</v>
      </c>
      <c r="O885" s="23" t="s">
        <v>0</v>
      </c>
      <c r="P885" s="23"/>
      <c r="Q885" s="23"/>
      <c r="R885" s="23"/>
      <c r="S885" s="23"/>
      <c r="T885" s="24"/>
      <c r="U885" s="25"/>
      <c r="V885" s="28">
        <v>0.25</v>
      </c>
      <c r="W885" s="299">
        <v>0.25</v>
      </c>
      <c r="X885" s="296"/>
      <c r="Y885" s="149">
        <f t="shared" si="433"/>
        <v>0.5</v>
      </c>
      <c r="Z885" s="148">
        <f t="shared" si="448"/>
        <v>7.5</v>
      </c>
      <c r="AA885" s="306"/>
      <c r="AB885" s="377">
        <f t="shared" si="457"/>
        <v>-30</v>
      </c>
      <c r="AC885" s="348"/>
      <c r="AD885" s="210" t="str">
        <f t="shared" si="434"/>
        <v/>
      </c>
      <c r="AE885" s="345">
        <f t="shared" si="449"/>
        <v>-22.5</v>
      </c>
      <c r="AF885" s="318"/>
      <c r="AG885" s="317"/>
      <c r="AH885" s="315"/>
      <c r="AI885" s="150">
        <f t="shared" si="450"/>
        <v>0</v>
      </c>
      <c r="AJ885" s="151">
        <f t="shared" si="435"/>
        <v>7.5</v>
      </c>
      <c r="AK885" s="152">
        <f t="shared" si="451"/>
        <v>7.5</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f t="shared" si="436"/>
        <v>13</v>
      </c>
      <c r="AX885" s="154" t="str">
        <f t="shared" si="437"/>
        <v/>
      </c>
      <c r="AY885" s="178">
        <f t="shared" si="438"/>
        <v>13</v>
      </c>
      <c r="AZ885" s="169" t="str">
        <f t="shared" si="439"/>
        <v/>
      </c>
      <c r="BA885" s="159">
        <f t="shared" si="440"/>
        <v>0.25</v>
      </c>
      <c r="BB885" s="160" t="str">
        <f t="shared" si="441"/>
        <v/>
      </c>
      <c r="BC885" s="171">
        <f t="shared" si="464"/>
        <v>0.25</v>
      </c>
      <c r="BD885" s="160" t="str">
        <f t="shared" si="442"/>
        <v/>
      </c>
      <c r="BE885" s="186">
        <f t="shared" si="443"/>
        <v>0.25</v>
      </c>
      <c r="BF885" s="160" t="str">
        <f t="shared" si="444"/>
        <v/>
      </c>
      <c r="BG885" s="171">
        <f t="shared" si="445"/>
        <v>0.25</v>
      </c>
      <c r="BH885" s="161" t="str">
        <f t="shared" si="446"/>
        <v/>
      </c>
      <c r="BI885" s="609"/>
    </row>
    <row r="886" spans="1:61" ht="18.75" x14ac:dyDescent="0.3">
      <c r="A886" s="205"/>
      <c r="B886" s="206"/>
      <c r="C886" s="198">
        <v>875</v>
      </c>
      <c r="D886" s="619" t="s">
        <v>3847</v>
      </c>
      <c r="E886" s="13" t="s">
        <v>3486</v>
      </c>
      <c r="F886" s="14"/>
      <c r="G886" s="123">
        <v>45222</v>
      </c>
      <c r="H886" s="124">
        <v>45238</v>
      </c>
      <c r="I886" s="130"/>
      <c r="J886" s="21"/>
      <c r="K886" s="134"/>
      <c r="L886" s="24"/>
      <c r="M886" s="372">
        <v>45238</v>
      </c>
      <c r="N886" s="147">
        <f t="shared" si="447"/>
        <v>13</v>
      </c>
      <c r="O886" s="23" t="s">
        <v>0</v>
      </c>
      <c r="P886" s="23"/>
      <c r="Q886" s="23"/>
      <c r="R886" s="23"/>
      <c r="S886" s="23"/>
      <c r="T886" s="24"/>
      <c r="U886" s="25"/>
      <c r="V886" s="28">
        <v>0.25</v>
      </c>
      <c r="W886" s="299">
        <v>0.25</v>
      </c>
      <c r="X886" s="296"/>
      <c r="Y886" s="149">
        <f t="shared" si="433"/>
        <v>0.5</v>
      </c>
      <c r="Z886" s="148">
        <f t="shared" si="448"/>
        <v>7.5</v>
      </c>
      <c r="AA886" s="306"/>
      <c r="AB886" s="377">
        <f t="shared" si="457"/>
        <v>-30</v>
      </c>
      <c r="AC886" s="348"/>
      <c r="AD886" s="210" t="str">
        <f t="shared" si="434"/>
        <v/>
      </c>
      <c r="AE886" s="345">
        <f t="shared" si="449"/>
        <v>-22.5</v>
      </c>
      <c r="AF886" s="318"/>
      <c r="AG886" s="317"/>
      <c r="AH886" s="315"/>
      <c r="AI886" s="150">
        <f t="shared" si="450"/>
        <v>0</v>
      </c>
      <c r="AJ886" s="151">
        <f t="shared" si="435"/>
        <v>7.5</v>
      </c>
      <c r="AK886" s="152">
        <f t="shared" si="451"/>
        <v>7.5</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f t="shared" si="436"/>
        <v>13</v>
      </c>
      <c r="AX886" s="154" t="str">
        <f t="shared" si="437"/>
        <v/>
      </c>
      <c r="AY886" s="178">
        <f t="shared" si="438"/>
        <v>13</v>
      </c>
      <c r="AZ886" s="169" t="str">
        <f t="shared" si="439"/>
        <v/>
      </c>
      <c r="BA886" s="159">
        <f t="shared" si="440"/>
        <v>0.25</v>
      </c>
      <c r="BB886" s="160" t="str">
        <f t="shared" si="441"/>
        <v/>
      </c>
      <c r="BC886" s="171">
        <f t="shared" si="464"/>
        <v>0.25</v>
      </c>
      <c r="BD886" s="160" t="str">
        <f t="shared" si="442"/>
        <v/>
      </c>
      <c r="BE886" s="186">
        <f t="shared" si="443"/>
        <v>0.25</v>
      </c>
      <c r="BF886" s="160" t="str">
        <f t="shared" si="444"/>
        <v/>
      </c>
      <c r="BG886" s="171">
        <f t="shared" si="445"/>
        <v>0.25</v>
      </c>
      <c r="BH886" s="161" t="str">
        <f t="shared" si="446"/>
        <v/>
      </c>
      <c r="BI886" s="609"/>
    </row>
    <row r="887" spans="1:61" ht="18.75" x14ac:dyDescent="0.3">
      <c r="A887" s="205"/>
      <c r="B887" s="206"/>
      <c r="C887" s="197">
        <v>876</v>
      </c>
      <c r="D887" s="619" t="s">
        <v>3848</v>
      </c>
      <c r="E887" s="13" t="s">
        <v>3486</v>
      </c>
      <c r="F887" s="14"/>
      <c r="G887" s="123">
        <v>45222</v>
      </c>
      <c r="H887" s="124">
        <v>45238</v>
      </c>
      <c r="I887" s="130"/>
      <c r="J887" s="21"/>
      <c r="K887" s="134"/>
      <c r="L887" s="24"/>
      <c r="M887" s="372">
        <v>45238</v>
      </c>
      <c r="N887" s="147">
        <f t="shared" si="447"/>
        <v>13</v>
      </c>
      <c r="O887" s="23" t="s">
        <v>0</v>
      </c>
      <c r="P887" s="23"/>
      <c r="Q887" s="23"/>
      <c r="R887" s="23"/>
      <c r="S887" s="23"/>
      <c r="T887" s="24"/>
      <c r="U887" s="25"/>
      <c r="V887" s="28">
        <v>0.25</v>
      </c>
      <c r="W887" s="299">
        <v>0.25</v>
      </c>
      <c r="X887" s="296"/>
      <c r="Y887" s="149">
        <f t="shared" si="433"/>
        <v>0.5</v>
      </c>
      <c r="Z887" s="148">
        <f t="shared" si="448"/>
        <v>7.5</v>
      </c>
      <c r="AA887" s="306"/>
      <c r="AB887" s="377">
        <f t="shared" si="457"/>
        <v>-30</v>
      </c>
      <c r="AC887" s="348"/>
      <c r="AD887" s="210" t="str">
        <f t="shared" si="434"/>
        <v/>
      </c>
      <c r="AE887" s="345">
        <f t="shared" si="449"/>
        <v>-22.5</v>
      </c>
      <c r="AF887" s="318"/>
      <c r="AG887" s="317"/>
      <c r="AH887" s="315"/>
      <c r="AI887" s="150">
        <f t="shared" si="450"/>
        <v>0</v>
      </c>
      <c r="AJ887" s="151">
        <f t="shared" si="435"/>
        <v>7.5</v>
      </c>
      <c r="AK887" s="152">
        <f t="shared" si="451"/>
        <v>7.5</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f t="shared" si="436"/>
        <v>13</v>
      </c>
      <c r="AX887" s="154" t="str">
        <f t="shared" si="437"/>
        <v/>
      </c>
      <c r="AY887" s="178">
        <f t="shared" si="438"/>
        <v>13</v>
      </c>
      <c r="AZ887" s="169" t="str">
        <f t="shared" si="439"/>
        <v/>
      </c>
      <c r="BA887" s="159">
        <f t="shared" si="440"/>
        <v>0.25</v>
      </c>
      <c r="BB887" s="160" t="str">
        <f t="shared" si="441"/>
        <v/>
      </c>
      <c r="BC887" s="171">
        <f t="shared" si="464"/>
        <v>0.25</v>
      </c>
      <c r="BD887" s="160" t="str">
        <f t="shared" si="442"/>
        <v/>
      </c>
      <c r="BE887" s="186">
        <f t="shared" si="443"/>
        <v>0.25</v>
      </c>
      <c r="BF887" s="160" t="str">
        <f t="shared" si="444"/>
        <v/>
      </c>
      <c r="BG887" s="171">
        <f t="shared" si="445"/>
        <v>0.25</v>
      </c>
      <c r="BH887" s="161" t="str">
        <f t="shared" si="446"/>
        <v/>
      </c>
      <c r="BI887" s="609"/>
    </row>
    <row r="888" spans="1:61" ht="18.75" x14ac:dyDescent="0.3">
      <c r="A888" s="205"/>
      <c r="B888" s="206"/>
      <c r="C888" s="198">
        <v>877</v>
      </c>
      <c r="D888" s="619" t="s">
        <v>3849</v>
      </c>
      <c r="E888" s="13" t="s">
        <v>3486</v>
      </c>
      <c r="F888" s="14"/>
      <c r="G888" s="123">
        <v>45222</v>
      </c>
      <c r="H888" s="124">
        <v>45238</v>
      </c>
      <c r="I888" s="130"/>
      <c r="J888" s="21"/>
      <c r="K888" s="134"/>
      <c r="L888" s="24"/>
      <c r="M888" s="372">
        <v>45238</v>
      </c>
      <c r="N888" s="147">
        <f t="shared" si="447"/>
        <v>13</v>
      </c>
      <c r="O888" s="23" t="s">
        <v>0</v>
      </c>
      <c r="P888" s="23"/>
      <c r="Q888" s="23"/>
      <c r="R888" s="23"/>
      <c r="S888" s="23"/>
      <c r="T888" s="24"/>
      <c r="U888" s="25"/>
      <c r="V888" s="28">
        <v>0.25</v>
      </c>
      <c r="W888" s="299">
        <v>0.25</v>
      </c>
      <c r="X888" s="296"/>
      <c r="Y888" s="149">
        <f t="shared" si="433"/>
        <v>0.5</v>
      </c>
      <c r="Z888" s="148">
        <f t="shared" si="448"/>
        <v>7.5</v>
      </c>
      <c r="AA888" s="306"/>
      <c r="AB888" s="377">
        <f t="shared" si="457"/>
        <v>-30</v>
      </c>
      <c r="AC888" s="348"/>
      <c r="AD888" s="210" t="str">
        <f t="shared" si="434"/>
        <v/>
      </c>
      <c r="AE888" s="345">
        <f t="shared" si="449"/>
        <v>-22.5</v>
      </c>
      <c r="AF888" s="318"/>
      <c r="AG888" s="317"/>
      <c r="AH888" s="315"/>
      <c r="AI888" s="150">
        <f t="shared" si="450"/>
        <v>0</v>
      </c>
      <c r="AJ888" s="151">
        <f t="shared" si="435"/>
        <v>7.5</v>
      </c>
      <c r="AK888" s="152">
        <f t="shared" si="451"/>
        <v>7.5</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f t="shared" si="436"/>
        <v>13</v>
      </c>
      <c r="AX888" s="154" t="str">
        <f t="shared" si="437"/>
        <v/>
      </c>
      <c r="AY888" s="178">
        <f t="shared" si="438"/>
        <v>13</v>
      </c>
      <c r="AZ888" s="169" t="str">
        <f t="shared" si="439"/>
        <v/>
      </c>
      <c r="BA888" s="159">
        <f t="shared" si="440"/>
        <v>0.25</v>
      </c>
      <c r="BB888" s="160" t="str">
        <f t="shared" si="441"/>
        <v/>
      </c>
      <c r="BC888" s="171">
        <f t="shared" si="464"/>
        <v>0.25</v>
      </c>
      <c r="BD888" s="160" t="str">
        <f t="shared" si="442"/>
        <v/>
      </c>
      <c r="BE888" s="186">
        <f t="shared" si="443"/>
        <v>0.25</v>
      </c>
      <c r="BF888" s="160" t="str">
        <f t="shared" si="444"/>
        <v/>
      </c>
      <c r="BG888" s="171">
        <f t="shared" si="445"/>
        <v>0.25</v>
      </c>
      <c r="BH888" s="161" t="str">
        <f t="shared" si="446"/>
        <v/>
      </c>
      <c r="BI888" s="609"/>
    </row>
    <row r="889" spans="1:61" ht="18.75" x14ac:dyDescent="0.3">
      <c r="A889" s="205"/>
      <c r="B889" s="206"/>
      <c r="C889" s="198">
        <v>878</v>
      </c>
      <c r="D889" s="636" t="s">
        <v>3850</v>
      </c>
      <c r="E889" s="15" t="s">
        <v>3486</v>
      </c>
      <c r="F889" s="14"/>
      <c r="G889" s="123">
        <v>45222</v>
      </c>
      <c r="H889" s="124">
        <v>45238</v>
      </c>
      <c r="I889" s="130"/>
      <c r="J889" s="21"/>
      <c r="K889" s="134"/>
      <c r="L889" s="24"/>
      <c r="M889" s="372">
        <v>45238</v>
      </c>
      <c r="N889" s="147">
        <f t="shared" si="447"/>
        <v>13</v>
      </c>
      <c r="O889" s="23" t="s">
        <v>0</v>
      </c>
      <c r="P889" s="23"/>
      <c r="Q889" s="23"/>
      <c r="R889" s="23"/>
      <c r="S889" s="23"/>
      <c r="T889" s="24"/>
      <c r="U889" s="25"/>
      <c r="V889" s="28">
        <v>0.25</v>
      </c>
      <c r="W889" s="299">
        <v>0.25</v>
      </c>
      <c r="X889" s="296"/>
      <c r="Y889" s="149">
        <f t="shared" si="433"/>
        <v>0.5</v>
      </c>
      <c r="Z889" s="148">
        <f t="shared" si="448"/>
        <v>7.5</v>
      </c>
      <c r="AA889" s="306"/>
      <c r="AB889" s="377">
        <f t="shared" si="457"/>
        <v>-30</v>
      </c>
      <c r="AC889" s="348"/>
      <c r="AD889" s="210" t="str">
        <f t="shared" si="434"/>
        <v/>
      </c>
      <c r="AE889" s="345">
        <f t="shared" si="449"/>
        <v>-22.5</v>
      </c>
      <c r="AF889" s="318"/>
      <c r="AG889" s="317"/>
      <c r="AH889" s="315"/>
      <c r="AI889" s="150">
        <f t="shared" si="450"/>
        <v>0</v>
      </c>
      <c r="AJ889" s="151">
        <f t="shared" si="435"/>
        <v>7.5</v>
      </c>
      <c r="AK889" s="152">
        <f t="shared" si="451"/>
        <v>7.5</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f t="shared" si="436"/>
        <v>13</v>
      </c>
      <c r="AX889" s="154" t="str">
        <f t="shared" si="437"/>
        <v/>
      </c>
      <c r="AY889" s="178">
        <f t="shared" si="438"/>
        <v>13</v>
      </c>
      <c r="AZ889" s="169" t="str">
        <f t="shared" si="439"/>
        <v/>
      </c>
      <c r="BA889" s="159">
        <f t="shared" si="440"/>
        <v>0.25</v>
      </c>
      <c r="BB889" s="160" t="str">
        <f t="shared" si="441"/>
        <v/>
      </c>
      <c r="BC889" s="171">
        <f t="shared" si="464"/>
        <v>0.25</v>
      </c>
      <c r="BD889" s="160" t="str">
        <f t="shared" si="442"/>
        <v/>
      </c>
      <c r="BE889" s="186">
        <f t="shared" si="443"/>
        <v>0.25</v>
      </c>
      <c r="BF889" s="160" t="str">
        <f t="shared" si="444"/>
        <v/>
      </c>
      <c r="BG889" s="171">
        <f t="shared" si="445"/>
        <v>0.25</v>
      </c>
      <c r="BH889" s="161" t="str">
        <f t="shared" si="446"/>
        <v/>
      </c>
      <c r="BI889" s="609"/>
    </row>
    <row r="890" spans="1:61" ht="56.25" x14ac:dyDescent="0.3">
      <c r="A890" s="205"/>
      <c r="B890" s="206"/>
      <c r="C890" s="197">
        <v>879</v>
      </c>
      <c r="D890" s="618" t="s">
        <v>3851</v>
      </c>
      <c r="E890" s="13"/>
      <c r="F890" s="14"/>
      <c r="G890" s="123">
        <v>45223</v>
      </c>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56.25" x14ac:dyDescent="0.3">
      <c r="A891" s="205"/>
      <c r="B891" s="206"/>
      <c r="C891" s="198">
        <v>880</v>
      </c>
      <c r="D891" s="622" t="s">
        <v>3851</v>
      </c>
      <c r="E891" s="13" t="s">
        <v>3528</v>
      </c>
      <c r="F891" s="14"/>
      <c r="G891" s="123">
        <v>45223</v>
      </c>
      <c r="H891" s="124">
        <v>45230</v>
      </c>
      <c r="I891" s="130" t="s">
        <v>0</v>
      </c>
      <c r="J891" s="21"/>
      <c r="K891" s="134"/>
      <c r="L891" s="24"/>
      <c r="M891" s="372">
        <v>45230</v>
      </c>
      <c r="N891" s="147">
        <f t="shared" si="447"/>
        <v>6</v>
      </c>
      <c r="O891" s="23"/>
      <c r="P891" s="23"/>
      <c r="Q891" s="23"/>
      <c r="R891" s="23" t="s">
        <v>0</v>
      </c>
      <c r="S891" s="23"/>
      <c r="T891" s="24"/>
      <c r="U891" s="25"/>
      <c r="V891" s="28">
        <v>0.25</v>
      </c>
      <c r="W891" s="299"/>
      <c r="X891" s="296"/>
      <c r="Y891" s="149">
        <f t="shared" si="433"/>
        <v>0.25</v>
      </c>
      <c r="Z891" s="148">
        <f t="shared" si="448"/>
        <v>2.5</v>
      </c>
      <c r="AA891" s="306"/>
      <c r="AB891" s="377">
        <f t="shared" si="457"/>
        <v>-30</v>
      </c>
      <c r="AC891" s="348"/>
      <c r="AD891" s="210" t="str">
        <f t="shared" si="434"/>
        <v/>
      </c>
      <c r="AE891" s="345">
        <f t="shared" si="449"/>
        <v>-27.5</v>
      </c>
      <c r="AF891" s="318"/>
      <c r="AG891" s="317"/>
      <c r="AH891" s="315"/>
      <c r="AI891" s="150">
        <f t="shared" si="450"/>
        <v>0</v>
      </c>
      <c r="AJ891" s="151">
        <f t="shared" si="435"/>
        <v>2.5</v>
      </c>
      <c r="AK891" s="152">
        <f t="shared" si="451"/>
        <v>2.5</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f t="shared" si="436"/>
        <v>6</v>
      </c>
      <c r="AX891" s="154" t="str">
        <f t="shared" si="437"/>
        <v/>
      </c>
      <c r="AY891" s="178">
        <f t="shared" si="438"/>
        <v>6</v>
      </c>
      <c r="AZ891" s="169" t="str">
        <f t="shared" si="439"/>
        <v/>
      </c>
      <c r="BA891" s="159">
        <f t="shared" si="440"/>
        <v>0.25</v>
      </c>
      <c r="BB891" s="160" t="str">
        <f t="shared" si="441"/>
        <v/>
      </c>
      <c r="BC891" s="171">
        <f t="shared" si="464"/>
        <v>0.25</v>
      </c>
      <c r="BD891" s="160" t="str">
        <f t="shared" si="442"/>
        <v/>
      </c>
      <c r="BE891" s="186" t="str">
        <f t="shared" si="443"/>
        <v/>
      </c>
      <c r="BF891" s="160" t="str">
        <f t="shared" si="444"/>
        <v/>
      </c>
      <c r="BG891" s="171" t="str">
        <f t="shared" si="445"/>
        <v/>
      </c>
      <c r="BH891" s="161" t="str">
        <f t="shared" si="446"/>
        <v/>
      </c>
      <c r="BI891" s="609"/>
    </row>
    <row r="892" spans="1:61" ht="80.25" customHeight="1" x14ac:dyDescent="0.3">
      <c r="A892" s="205"/>
      <c r="B892" s="206"/>
      <c r="C892" s="197">
        <v>881</v>
      </c>
      <c r="D892" s="623" t="s">
        <v>3853</v>
      </c>
      <c r="E892" s="13" t="s">
        <v>3852</v>
      </c>
      <c r="F892" s="14"/>
      <c r="G892" s="123">
        <v>45223</v>
      </c>
      <c r="H892" s="124">
        <v>45224</v>
      </c>
      <c r="I892" s="130" t="s">
        <v>0</v>
      </c>
      <c r="J892" s="21"/>
      <c r="K892" s="134"/>
      <c r="L892" s="24"/>
      <c r="M892" s="372">
        <v>45224</v>
      </c>
      <c r="N892" s="147">
        <f t="shared" si="447"/>
        <v>2</v>
      </c>
      <c r="O892" s="23" t="s">
        <v>0</v>
      </c>
      <c r="P892" s="23"/>
      <c r="Q892" s="23"/>
      <c r="R892" s="23"/>
      <c r="S892" s="23"/>
      <c r="T892" s="24"/>
      <c r="U892" s="25"/>
      <c r="V892" s="28">
        <v>0.25</v>
      </c>
      <c r="W892" s="299">
        <v>0.25</v>
      </c>
      <c r="X892" s="296"/>
      <c r="Y892" s="149">
        <f t="shared" si="433"/>
        <v>0.5</v>
      </c>
      <c r="Z892" s="148">
        <f t="shared" si="448"/>
        <v>7.5</v>
      </c>
      <c r="AA892" s="306"/>
      <c r="AB892" s="377">
        <f t="shared" si="457"/>
        <v>-30</v>
      </c>
      <c r="AC892" s="348"/>
      <c r="AD892" s="210" t="str">
        <f t="shared" si="434"/>
        <v/>
      </c>
      <c r="AE892" s="345">
        <f t="shared" si="449"/>
        <v>-22.5</v>
      </c>
      <c r="AF892" s="318"/>
      <c r="AG892" s="317"/>
      <c r="AH892" s="315"/>
      <c r="AI892" s="150">
        <f t="shared" si="450"/>
        <v>0</v>
      </c>
      <c r="AJ892" s="151">
        <f t="shared" si="435"/>
        <v>7.5</v>
      </c>
      <c r="AK892" s="152">
        <f t="shared" si="451"/>
        <v>7.5</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f t="shared" si="436"/>
        <v>2</v>
      </c>
      <c r="AX892" s="154" t="str">
        <f t="shared" si="437"/>
        <v/>
      </c>
      <c r="AY892" s="178">
        <f t="shared" si="438"/>
        <v>2</v>
      </c>
      <c r="AZ892" s="169" t="str">
        <f t="shared" si="439"/>
        <v/>
      </c>
      <c r="BA892" s="159">
        <f t="shared" si="440"/>
        <v>0.25</v>
      </c>
      <c r="BB892" s="160" t="str">
        <f t="shared" si="441"/>
        <v/>
      </c>
      <c r="BC892" s="171">
        <f t="shared" si="464"/>
        <v>0.25</v>
      </c>
      <c r="BD892" s="160" t="str">
        <f t="shared" si="442"/>
        <v/>
      </c>
      <c r="BE892" s="186">
        <f t="shared" si="443"/>
        <v>0.25</v>
      </c>
      <c r="BF892" s="160" t="str">
        <f t="shared" si="444"/>
        <v/>
      </c>
      <c r="BG892" s="171">
        <f t="shared" si="445"/>
        <v>0.25</v>
      </c>
      <c r="BH892" s="161" t="str">
        <f t="shared" si="446"/>
        <v/>
      </c>
      <c r="BI892" s="609"/>
    </row>
    <row r="893" spans="1:61" ht="37.5" x14ac:dyDescent="0.3">
      <c r="A893" s="205"/>
      <c r="B893" s="206"/>
      <c r="C893" s="198">
        <v>882</v>
      </c>
      <c r="D893" s="615" t="s">
        <v>3854</v>
      </c>
      <c r="E893" s="15"/>
      <c r="F893" s="14"/>
      <c r="G893" s="123">
        <v>45224</v>
      </c>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37.5" x14ac:dyDescent="0.3">
      <c r="A894" s="205"/>
      <c r="B894" s="206"/>
      <c r="C894" s="198">
        <v>883</v>
      </c>
      <c r="D894" s="616" t="s">
        <v>3854</v>
      </c>
      <c r="E894" s="13"/>
      <c r="F894" s="14"/>
      <c r="G894" s="123">
        <v>45224</v>
      </c>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37.5" x14ac:dyDescent="0.3">
      <c r="A895" s="205"/>
      <c r="B895" s="206"/>
      <c r="C895" s="197">
        <v>884</v>
      </c>
      <c r="D895" s="617" t="s">
        <v>3854</v>
      </c>
      <c r="E895" s="13"/>
      <c r="F895" s="14"/>
      <c r="G895" s="123">
        <v>45224</v>
      </c>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56.25" x14ac:dyDescent="0.3">
      <c r="A896" s="205"/>
      <c r="B896" s="206"/>
      <c r="C896" s="198">
        <v>885</v>
      </c>
      <c r="D896" s="618" t="s">
        <v>3855</v>
      </c>
      <c r="E896" s="13"/>
      <c r="F896" s="14"/>
      <c r="G896" s="123">
        <v>45224</v>
      </c>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37.5" x14ac:dyDescent="0.3">
      <c r="A897" s="205"/>
      <c r="B897" s="206"/>
      <c r="C897" s="197">
        <v>886</v>
      </c>
      <c r="D897" s="615" t="s">
        <v>3856</v>
      </c>
      <c r="E897" s="15"/>
      <c r="F897" s="14"/>
      <c r="G897" s="123">
        <v>45224</v>
      </c>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37.5" x14ac:dyDescent="0.3">
      <c r="A898" s="205"/>
      <c r="B898" s="206"/>
      <c r="C898" s="198">
        <v>887</v>
      </c>
      <c r="D898" s="618" t="s">
        <v>3857</v>
      </c>
      <c r="E898" s="13"/>
      <c r="F898" s="14"/>
      <c r="G898" s="123">
        <v>45224</v>
      </c>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56.25" x14ac:dyDescent="0.3">
      <c r="A899" s="205"/>
      <c r="B899" s="206"/>
      <c r="C899" s="198">
        <v>888</v>
      </c>
      <c r="D899" s="622" t="s">
        <v>3855</v>
      </c>
      <c r="E899" s="13"/>
      <c r="F899" s="14"/>
      <c r="G899" s="123">
        <v>45224</v>
      </c>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37.5" x14ac:dyDescent="0.3">
      <c r="A900" s="205"/>
      <c r="B900" s="206"/>
      <c r="C900" s="197">
        <v>889</v>
      </c>
      <c r="D900" s="616" t="s">
        <v>3856</v>
      </c>
      <c r="E900" s="13"/>
      <c r="F900" s="14"/>
      <c r="G900" s="123">
        <v>45224</v>
      </c>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37.5" x14ac:dyDescent="0.3">
      <c r="A901" s="205"/>
      <c r="B901" s="206"/>
      <c r="C901" s="198">
        <v>890</v>
      </c>
      <c r="D901" s="622" t="s">
        <v>3857</v>
      </c>
      <c r="E901" s="15"/>
      <c r="F901" s="14"/>
      <c r="G901" s="123">
        <v>45224</v>
      </c>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56.25" x14ac:dyDescent="0.3">
      <c r="A902" s="205"/>
      <c r="B902" s="206"/>
      <c r="C902" s="197">
        <v>891</v>
      </c>
      <c r="D902" s="623" t="s">
        <v>3855</v>
      </c>
      <c r="E902" s="13"/>
      <c r="F902" s="14"/>
      <c r="G902" s="123">
        <v>45224</v>
      </c>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37.5" x14ac:dyDescent="0.3">
      <c r="A903" s="205"/>
      <c r="B903" s="206"/>
      <c r="C903" s="198">
        <v>892</v>
      </c>
      <c r="D903" s="617" t="s">
        <v>3856</v>
      </c>
      <c r="E903" s="13"/>
      <c r="F903" s="14"/>
      <c r="G903" s="123">
        <v>45224</v>
      </c>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37.5" x14ac:dyDescent="0.3">
      <c r="A904" s="205"/>
      <c r="B904" s="206"/>
      <c r="C904" s="198">
        <v>893</v>
      </c>
      <c r="D904" s="623" t="s">
        <v>3857</v>
      </c>
      <c r="E904" s="13"/>
      <c r="F904" s="14"/>
      <c r="G904" s="123">
        <v>45224</v>
      </c>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56.25" x14ac:dyDescent="0.3">
      <c r="A905" s="205"/>
      <c r="B905" s="206"/>
      <c r="C905" s="197">
        <v>894</v>
      </c>
      <c r="D905" s="615" t="s">
        <v>3858</v>
      </c>
      <c r="E905" s="15"/>
      <c r="F905" s="14"/>
      <c r="G905" s="123">
        <v>45229</v>
      </c>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37.5" x14ac:dyDescent="0.3">
      <c r="A906" s="205"/>
      <c r="B906" s="206"/>
      <c r="C906" s="198">
        <v>895</v>
      </c>
      <c r="D906" s="618" t="s">
        <v>3859</v>
      </c>
      <c r="E906" s="13"/>
      <c r="F906" s="14"/>
      <c r="G906" s="123">
        <v>45229</v>
      </c>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37.5" x14ac:dyDescent="0.3">
      <c r="A907" s="205"/>
      <c r="B907" s="206"/>
      <c r="C907" s="197">
        <v>896</v>
      </c>
      <c r="D907" s="618" t="s">
        <v>3860</v>
      </c>
      <c r="E907" s="18"/>
      <c r="F907" s="14"/>
      <c r="G907" s="123">
        <v>45229</v>
      </c>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56.25" x14ac:dyDescent="0.3">
      <c r="A908" s="205"/>
      <c r="B908" s="206"/>
      <c r="C908" s="198">
        <v>897</v>
      </c>
      <c r="D908" s="618" t="s">
        <v>3861</v>
      </c>
      <c r="E908" s="13"/>
      <c r="F908" s="14"/>
      <c r="G908" s="123">
        <v>45229</v>
      </c>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56.25" x14ac:dyDescent="0.3">
      <c r="A909" s="205"/>
      <c r="B909" s="206"/>
      <c r="C909" s="198">
        <v>898</v>
      </c>
      <c r="D909" s="622" t="s">
        <v>3861</v>
      </c>
      <c r="E909" s="13"/>
      <c r="F909" s="14"/>
      <c r="G909" s="123">
        <v>45229</v>
      </c>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56.25" x14ac:dyDescent="0.3">
      <c r="A910" s="205"/>
      <c r="B910" s="206"/>
      <c r="C910" s="197">
        <v>899</v>
      </c>
      <c r="D910" s="623" t="s">
        <v>3861</v>
      </c>
      <c r="E910" s="16"/>
      <c r="F910" s="14"/>
      <c r="G910" s="127">
        <v>45229</v>
      </c>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75" x14ac:dyDescent="0.3">
      <c r="A911" s="205"/>
      <c r="B911" s="206"/>
      <c r="C911" s="197">
        <v>900</v>
      </c>
      <c r="D911" s="622" t="s">
        <v>3862</v>
      </c>
      <c r="E911" s="20"/>
      <c r="F911" s="14"/>
      <c r="G911" s="123">
        <v>45230</v>
      </c>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37.5" x14ac:dyDescent="0.3">
      <c r="A912" s="203"/>
      <c r="B912" s="204"/>
      <c r="C912" s="197">
        <v>901</v>
      </c>
      <c r="D912" s="627" t="s">
        <v>3863</v>
      </c>
      <c r="E912" s="31"/>
      <c r="F912" s="30"/>
      <c r="G912" s="123">
        <v>45230</v>
      </c>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42.75" customHeight="1" x14ac:dyDescent="0.3">
      <c r="A913" s="203"/>
      <c r="B913" s="204"/>
      <c r="C913" s="197">
        <v>902</v>
      </c>
      <c r="D913" s="643" t="s">
        <v>3864</v>
      </c>
      <c r="E913" s="29"/>
      <c r="F913" s="30"/>
      <c r="G913" s="123">
        <v>45230</v>
      </c>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37.5" x14ac:dyDescent="0.3">
      <c r="A914" s="203"/>
      <c r="B914" s="204"/>
      <c r="C914" s="197">
        <v>903</v>
      </c>
      <c r="D914" s="627" t="s">
        <v>3865</v>
      </c>
      <c r="E914" s="29"/>
      <c r="F914" s="30"/>
      <c r="G914" s="123">
        <v>45230</v>
      </c>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37.5" x14ac:dyDescent="0.3">
      <c r="A915" s="203"/>
      <c r="B915" s="204"/>
      <c r="C915" s="197">
        <v>904</v>
      </c>
      <c r="D915" s="627" t="s">
        <v>3866</v>
      </c>
      <c r="E915" s="29"/>
      <c r="F915" s="30"/>
      <c r="G915" s="123">
        <v>45230</v>
      </c>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56.25" x14ac:dyDescent="0.3">
      <c r="A916" s="205"/>
      <c r="B916" s="206"/>
      <c r="C916" s="198">
        <v>905</v>
      </c>
      <c r="D916" s="622" t="s">
        <v>3867</v>
      </c>
      <c r="E916" s="13"/>
      <c r="F916" s="14"/>
      <c r="G916" s="123">
        <v>45230</v>
      </c>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37.5" x14ac:dyDescent="0.3">
      <c r="A917" s="205"/>
      <c r="B917" s="206"/>
      <c r="C917" s="197">
        <v>906</v>
      </c>
      <c r="D917" s="622" t="s">
        <v>3868</v>
      </c>
      <c r="E917" s="13"/>
      <c r="F917" s="14"/>
      <c r="G917" s="123">
        <v>45230</v>
      </c>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37.5" x14ac:dyDescent="0.3">
      <c r="A918" s="205"/>
      <c r="B918" s="206"/>
      <c r="C918" s="198">
        <v>907</v>
      </c>
      <c r="D918" s="618" t="s">
        <v>3869</v>
      </c>
      <c r="E918" s="13"/>
      <c r="F918" s="14"/>
      <c r="G918" s="123">
        <v>45230</v>
      </c>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37.5" x14ac:dyDescent="0.3">
      <c r="A919" s="205"/>
      <c r="B919" s="206"/>
      <c r="C919" s="198">
        <v>908</v>
      </c>
      <c r="D919" s="615" t="s">
        <v>3870</v>
      </c>
      <c r="E919" s="15"/>
      <c r="F919" s="14"/>
      <c r="G919" s="123">
        <v>45230</v>
      </c>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37.5" x14ac:dyDescent="0.3">
      <c r="A920" s="205"/>
      <c r="B920" s="206"/>
      <c r="C920" s="197">
        <v>909</v>
      </c>
      <c r="D920" s="618" t="s">
        <v>3871</v>
      </c>
      <c r="E920" s="13"/>
      <c r="F920" s="14"/>
      <c r="G920" s="123">
        <v>45232</v>
      </c>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37.5" x14ac:dyDescent="0.3">
      <c r="A921" s="205"/>
      <c r="B921" s="206"/>
      <c r="C921" s="198">
        <v>910</v>
      </c>
      <c r="D921" s="622" t="s">
        <v>3871</v>
      </c>
      <c r="E921" s="13"/>
      <c r="F921" s="14"/>
      <c r="G921" s="123">
        <v>45232</v>
      </c>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37.5" x14ac:dyDescent="0.3">
      <c r="A922" s="205"/>
      <c r="B922" s="206"/>
      <c r="C922" s="197">
        <v>911</v>
      </c>
      <c r="D922" s="623" t="s">
        <v>3871</v>
      </c>
      <c r="E922" s="13"/>
      <c r="F922" s="14"/>
      <c r="G922" s="123">
        <v>45232</v>
      </c>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56.25" x14ac:dyDescent="0.3">
      <c r="A923" s="205"/>
      <c r="B923" s="206"/>
      <c r="C923" s="198">
        <v>912</v>
      </c>
      <c r="D923" s="615" t="s">
        <v>3872</v>
      </c>
      <c r="E923" s="15"/>
      <c r="F923" s="14"/>
      <c r="G923" s="123">
        <v>45233</v>
      </c>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37.5" x14ac:dyDescent="0.3">
      <c r="A924" s="205"/>
      <c r="B924" s="206"/>
      <c r="C924" s="198">
        <v>913</v>
      </c>
      <c r="D924" s="618" t="s">
        <v>3873</v>
      </c>
      <c r="E924" s="13"/>
      <c r="F924" s="14"/>
      <c r="G924" s="123">
        <v>45233</v>
      </c>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37.5" x14ac:dyDescent="0.3">
      <c r="A925" s="205"/>
      <c r="B925" s="206"/>
      <c r="C925" s="197">
        <v>914</v>
      </c>
      <c r="D925" s="618" t="s">
        <v>3874</v>
      </c>
      <c r="E925" s="13"/>
      <c r="F925" s="14"/>
      <c r="G925" s="123">
        <v>45236</v>
      </c>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37.5" x14ac:dyDescent="0.3">
      <c r="A926" s="205"/>
      <c r="B926" s="206"/>
      <c r="C926" s="198">
        <v>915</v>
      </c>
      <c r="D926" s="622" t="s">
        <v>3874</v>
      </c>
      <c r="E926" s="13"/>
      <c r="F926" s="14"/>
      <c r="G926" s="123">
        <v>45236</v>
      </c>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37.5" x14ac:dyDescent="0.3">
      <c r="A927" s="205"/>
      <c r="B927" s="206"/>
      <c r="C927" s="197">
        <v>916</v>
      </c>
      <c r="D927" s="623" t="s">
        <v>3874</v>
      </c>
      <c r="E927" s="15"/>
      <c r="F927" s="14"/>
      <c r="G927" s="123">
        <v>45236</v>
      </c>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75" x14ac:dyDescent="0.3">
      <c r="A928" s="205"/>
      <c r="B928" s="206"/>
      <c r="C928" s="198">
        <v>917</v>
      </c>
      <c r="D928" s="618" t="s">
        <v>3875</v>
      </c>
      <c r="E928" s="13"/>
      <c r="F928" s="14"/>
      <c r="G928" s="123">
        <v>45236</v>
      </c>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75" x14ac:dyDescent="0.3">
      <c r="A929" s="205"/>
      <c r="B929" s="206"/>
      <c r="C929" s="198">
        <v>918</v>
      </c>
      <c r="D929" s="622" t="s">
        <v>3875</v>
      </c>
      <c r="E929" s="13"/>
      <c r="F929" s="14"/>
      <c r="G929" s="123">
        <v>45236</v>
      </c>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75" x14ac:dyDescent="0.3">
      <c r="A930" s="205"/>
      <c r="B930" s="206"/>
      <c r="C930" s="197">
        <v>919</v>
      </c>
      <c r="D930" s="623" t="s">
        <v>3875</v>
      </c>
      <c r="E930" s="13"/>
      <c r="F930" s="14"/>
      <c r="G930" s="123">
        <v>45236</v>
      </c>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56.25" x14ac:dyDescent="0.3">
      <c r="A931" s="205"/>
      <c r="B931" s="206"/>
      <c r="C931" s="198">
        <v>920</v>
      </c>
      <c r="D931" s="648" t="s">
        <v>3876</v>
      </c>
      <c r="E931" s="15"/>
      <c r="F931" s="14"/>
      <c r="G931" s="123">
        <v>45237</v>
      </c>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37.5" x14ac:dyDescent="0.3">
      <c r="A932" s="205"/>
      <c r="B932" s="206"/>
      <c r="C932" s="197">
        <v>921</v>
      </c>
      <c r="D932" s="618" t="s">
        <v>3877</v>
      </c>
      <c r="E932" s="13"/>
      <c r="F932" s="14"/>
      <c r="G932" s="123">
        <v>45237</v>
      </c>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37.5" x14ac:dyDescent="0.3">
      <c r="A933" s="205"/>
      <c r="B933" s="206"/>
      <c r="C933" s="198">
        <v>922</v>
      </c>
      <c r="D933" s="618" t="s">
        <v>3878</v>
      </c>
      <c r="E933" s="13"/>
      <c r="F933" s="14"/>
      <c r="G933" s="123">
        <v>45237</v>
      </c>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618" t="s">
        <v>3879</v>
      </c>
      <c r="E934" s="13"/>
      <c r="F934" s="14"/>
      <c r="G934" s="123">
        <v>45237</v>
      </c>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23.25" customHeight="1" x14ac:dyDescent="0.3">
      <c r="A935" s="205"/>
      <c r="B935" s="206"/>
      <c r="C935" s="197">
        <v>924</v>
      </c>
      <c r="D935" s="615" t="s">
        <v>3880</v>
      </c>
      <c r="E935" s="15"/>
      <c r="F935" s="14"/>
      <c r="G935" s="123">
        <v>45237</v>
      </c>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37.5" x14ac:dyDescent="0.3">
      <c r="A936" s="205"/>
      <c r="B936" s="206"/>
      <c r="C936" s="198">
        <v>925</v>
      </c>
      <c r="D936" s="618" t="s">
        <v>3881</v>
      </c>
      <c r="E936" s="13"/>
      <c r="F936" s="14"/>
      <c r="G936" s="123">
        <v>45237</v>
      </c>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37.5" x14ac:dyDescent="0.3">
      <c r="A937" s="205"/>
      <c r="B937" s="206"/>
      <c r="C937" s="197">
        <v>926</v>
      </c>
      <c r="D937" s="618" t="s">
        <v>3882</v>
      </c>
      <c r="E937" s="13"/>
      <c r="F937" s="14"/>
      <c r="G937" s="123">
        <v>45237</v>
      </c>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37.5" x14ac:dyDescent="0.3">
      <c r="A938" s="205"/>
      <c r="B938" s="206"/>
      <c r="C938" s="198">
        <v>927</v>
      </c>
      <c r="D938" s="618" t="s">
        <v>3883</v>
      </c>
      <c r="E938" s="13"/>
      <c r="F938" s="14"/>
      <c r="G938" s="123">
        <v>45237</v>
      </c>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37.5" x14ac:dyDescent="0.3">
      <c r="A939" s="205"/>
      <c r="B939" s="206"/>
      <c r="C939" s="198">
        <v>928</v>
      </c>
      <c r="D939" s="615" t="s">
        <v>3884</v>
      </c>
      <c r="E939" s="15"/>
      <c r="F939" s="14"/>
      <c r="G939" s="123">
        <v>45237</v>
      </c>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56.25" x14ac:dyDescent="0.3">
      <c r="A940" s="205"/>
      <c r="B940" s="206"/>
      <c r="C940" s="197">
        <v>929</v>
      </c>
      <c r="D940" s="618" t="s">
        <v>3885</v>
      </c>
      <c r="E940" s="13"/>
      <c r="F940" s="14"/>
      <c r="G940" s="123">
        <v>45238</v>
      </c>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56.25" x14ac:dyDescent="0.3">
      <c r="A941" s="205"/>
      <c r="B941" s="206"/>
      <c r="C941" s="198">
        <v>930</v>
      </c>
      <c r="D941" s="622" t="s">
        <v>3885</v>
      </c>
      <c r="E941" s="13"/>
      <c r="F941" s="14"/>
      <c r="G941" s="123">
        <v>45238</v>
      </c>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56.25" x14ac:dyDescent="0.3">
      <c r="A942" s="205"/>
      <c r="B942" s="206"/>
      <c r="C942" s="197">
        <v>931</v>
      </c>
      <c r="D942" s="623" t="s">
        <v>3885</v>
      </c>
      <c r="E942" s="13"/>
      <c r="F942" s="14"/>
      <c r="G942" s="123">
        <v>45238</v>
      </c>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56.25" x14ac:dyDescent="0.3">
      <c r="A943" s="205"/>
      <c r="B943" s="206"/>
      <c r="C943" s="198">
        <v>932</v>
      </c>
      <c r="D943" s="615" t="s">
        <v>3886</v>
      </c>
      <c r="E943" s="15"/>
      <c r="F943" s="14"/>
      <c r="G943" s="123">
        <v>45239</v>
      </c>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56.25" x14ac:dyDescent="0.3">
      <c r="A944" s="205"/>
      <c r="B944" s="206"/>
      <c r="C944" s="198">
        <v>933</v>
      </c>
      <c r="D944" s="616" t="s">
        <v>3886</v>
      </c>
      <c r="E944" s="13"/>
      <c r="F944" s="14"/>
      <c r="G944" s="123">
        <v>45239</v>
      </c>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56.25" x14ac:dyDescent="0.3">
      <c r="A945" s="205"/>
      <c r="B945" s="206"/>
      <c r="C945" s="197">
        <v>934</v>
      </c>
      <c r="D945" s="617" t="s">
        <v>3886</v>
      </c>
      <c r="E945" s="13"/>
      <c r="F945" s="14"/>
      <c r="G945" s="123">
        <v>45239</v>
      </c>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cellIs" dxfId="819" priority="1122" stopIfTrue="1" operator="greaterThan">
      <formula>0</formula>
    </cfRule>
    <cfRule type="cellIs" dxfId="818" priority="1124" stopIfTrue="1" operator="equal">
      <formula>1</formula>
    </cfRule>
    <cfRule type="cellIs" dxfId="817" priority="1125" stopIfTrue="1" operator="greaterThan">
      <formula>1</formula>
    </cfRule>
    <cfRule type="cellIs" dxfId="816" priority="1121" stopIfTrue="1" operator="equal">
      <formula>0</formula>
    </cfRule>
    <cfRule type="notContainsBlanks" dxfId="815" priority="1123" stopIfTrue="1">
      <formula>LEN(TRIM(C10))&gt;0</formula>
    </cfRule>
    <cfRule type="notContainsBlanks" priority="1120" stopIfTrue="1">
      <formula>LEN(TRIM(C10))&gt;0</formula>
    </cfRule>
  </conditionalFormatting>
  <conditionalFormatting sqref="E10:AC10 AE10:AO10 AW10:BI10 C10">
    <cfRule type="cellIs" dxfId="814" priority="900" operator="lessThan">
      <formula>1</formula>
    </cfRule>
  </conditionalFormatting>
  <conditionalFormatting sqref="E11:AO11 AW11:BI11">
    <cfRule type="containsErrors" dxfId="813" priority="892">
      <formula>ISERROR(E11)</formula>
    </cfRule>
  </conditionalFormatting>
  <conditionalFormatting sqref="F10:AC10 AE10:AO10 AW10:BI10">
    <cfRule type="cellIs" dxfId="812" priority="893" operator="equal">
      <formula>0</formula>
    </cfRule>
  </conditionalFormatting>
  <conditionalFormatting sqref="F11:AC11 AD5:AE8 AE10:AE1011">
    <cfRule type="cellIs" dxfId="811" priority="1147" operator="notBetween">
      <formula>0</formula>
      <formula>1</formula>
    </cfRule>
  </conditionalFormatting>
  <conditionalFormatting sqref="F11:AC11 AE5:AE8 AE10:AE64990 AE1:AE3">
    <cfRule type="cellIs" dxfId="810" priority="1161" operator="equal">
      <formula>0</formula>
    </cfRule>
  </conditionalFormatting>
  <conditionalFormatting sqref="F11:AC11 AE10:AE1011 AE5:AE8">
    <cfRule type="cellIs" dxfId="809" priority="1131" operator="lessThan">
      <formula>0</formula>
    </cfRule>
  </conditionalFormatting>
  <conditionalFormatting sqref="I10:J11">
    <cfRule type="containsText" dxfId="808" priority="1143" operator="containsText" text="/">
      <formula>NOT(ISERROR(SEARCH("/",I10)))</formula>
    </cfRule>
    <cfRule type="cellIs" dxfId="807" priority="1144" operator="greaterThan">
      <formula>"1/0/1900"</formula>
    </cfRule>
    <cfRule type="cellIs" dxfId="806" priority="1145" operator="greaterThan">
      <formula>0</formula>
    </cfRule>
  </conditionalFormatting>
  <conditionalFormatting sqref="I10:J1011 N12:N1011">
    <cfRule type="cellIs" dxfId="805" priority="1142" operator="greaterThan">
      <formula>0</formula>
    </cfRule>
  </conditionalFormatting>
  <conditionalFormatting sqref="N10:N11">
    <cfRule type="cellIs" dxfId="804" priority="1115" operator="equal">
      <formula>0</formula>
    </cfRule>
    <cfRule type="uniqueValues" dxfId="803" priority="1107"/>
    <cfRule type="containsText" dxfId="802" priority="1119" operator="containsText" text="#NUM!">
      <formula>NOT(ISERROR(SEARCH("#NUM!",N10)))</formula>
    </cfRule>
    <cfRule type="cellIs" dxfId="801" priority="1118" operator="between">
      <formula>1</formula>
      <formula>999999999999999</formula>
    </cfRule>
    <cfRule type="duplicateValues" dxfId="800" priority="1114"/>
    <cfRule type="cellIs" dxfId="799" priority="1104" operator="greaterThan">
      <formula>0</formula>
    </cfRule>
    <cfRule type="uniqueValues" dxfId="798" priority="1106"/>
    <cfRule type="uniqueValues" dxfId="797" priority="1116"/>
    <cfRule type="cellIs" dxfId="796" priority="1108" operator="equal">
      <formula>0</formula>
    </cfRule>
    <cfRule type="cellIs" dxfId="795" priority="1109" operator="lessThan">
      <formula>1</formula>
    </cfRule>
    <cfRule type="containsText" dxfId="794" priority="1110" operator="containsText" text="#NUM!">
      <formula>NOT(ISERROR(SEARCH("#NUM!",N10)))</formula>
    </cfRule>
    <cfRule type="cellIs" dxfId="793" priority="1111" operator="equal">
      <formula>0</formula>
    </cfRule>
    <cfRule type="cellIs" dxfId="792" priority="1112" operator="lessThan">
      <formula>0</formula>
    </cfRule>
    <cfRule type="uniqueValues" dxfId="791" priority="1113"/>
  </conditionalFormatting>
  <conditionalFormatting sqref="N12:N1011">
    <cfRule type="cellIs" dxfId="790" priority="1128" stopIfTrue="1" operator="greaterThan">
      <formula>0</formula>
    </cfRule>
    <cfRule type="cellIs" dxfId="789" priority="1130" stopIfTrue="1" operator="lessThan">
      <formula>1</formula>
    </cfRule>
    <cfRule type="cellIs" dxfId="788" priority="1129" stopIfTrue="1" operator="greaterThan">
      <formula>1</formula>
    </cfRule>
  </conditionalFormatting>
  <conditionalFormatting sqref="N11:AC11">
    <cfRule type="cellIs" dxfId="787" priority="902" operator="lessThan">
      <formula>1</formula>
    </cfRule>
  </conditionalFormatting>
  <conditionalFormatting sqref="V10:X11">
    <cfRule type="cellIs" dxfId="786" priority="1127" stopIfTrue="1" operator="greaterThan">
      <formula>0</formula>
    </cfRule>
    <cfRule type="cellIs" dxfId="785" priority="1126" stopIfTrue="1" operator="greaterThan">
      <formula>0</formula>
    </cfRule>
  </conditionalFormatting>
  <conditionalFormatting sqref="X11:Y11 AJ11:AK11 AN11:AO11 E10:AO10 AW10:BI10">
    <cfRule type="containsErrors" dxfId="784" priority="894">
      <formula>ISERROR(E10)</formula>
    </cfRule>
  </conditionalFormatting>
  <conditionalFormatting sqref="Z11">
    <cfRule type="cellIs" dxfId="783" priority="862" operator="greaterThan">
      <formula>$Z$11</formula>
    </cfRule>
  </conditionalFormatting>
  <conditionalFormatting sqref="Z11:AA11">
    <cfRule type="cellIs" dxfId="782"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57 X358:X361 V358:W365 AF362:AI362 O366:U411 AA366:AC412 V367:X411 AF412:AI412 O416:U461 AA416:AC462 V417:X459 X460:X461 V460:W463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81" priority="1169" operator="equal">
      <formula>0</formula>
    </cfRule>
  </conditionalFormatting>
  <conditionalFormatting sqref="AB5:AB8">
    <cfRule type="expression" dxfId="780" priority="868">
      <formula>$F5="x"</formula>
    </cfRule>
    <cfRule type="expression" dxfId="779" priority="867">
      <formula>$F5="x"</formula>
    </cfRule>
  </conditionalFormatting>
  <conditionalFormatting sqref="AB5:AC8">
    <cfRule type="expression" dxfId="778" priority="895">
      <formula>$F5="x"</formula>
    </cfRule>
  </conditionalFormatting>
  <conditionalFormatting sqref="AB11:AC11">
    <cfRule type="cellIs" dxfId="777" priority="901" operator="lessThan">
      <formula>0</formula>
    </cfRule>
  </conditionalFormatting>
  <conditionalFormatting sqref="AB12:AC15 AB12:AB1011">
    <cfRule type="expression" dxfId="776" priority="897">
      <formula>$F12="x"</formula>
    </cfRule>
  </conditionalFormatting>
  <conditionalFormatting sqref="AB12:AC1011">
    <cfRule type="expression" dxfId="775" priority="896">
      <formula>$F12="x"</formula>
    </cfRule>
  </conditionalFormatting>
  <conditionalFormatting sqref="AD5:AD8">
    <cfRule type="cellIs" dxfId="774" priority="1154" operator="lessThan">
      <formula>0</formula>
    </cfRule>
    <cfRule type="cellIs" dxfId="773" priority="1132" stopIfTrue="1" operator="lessThan">
      <formula>0</formula>
    </cfRule>
  </conditionalFormatting>
  <conditionalFormatting sqref="AD12:AD1011">
    <cfRule type="cellIs" dxfId="772" priority="899" operator="between">
      <formula>0</formula>
      <formula>9999999999999990</formula>
    </cfRule>
    <cfRule type="cellIs" dxfId="771" priority="898" operator="greaterThan">
      <formula>0</formula>
    </cfRule>
  </conditionalFormatting>
  <conditionalFormatting sqref="AE3 AE5:AE8 AE10:AE1011 F11:AC11">
    <cfRule type="cellIs" dxfId="770" priority="1163" operator="greaterThanOrEqual">
      <formula>0</formula>
    </cfRule>
  </conditionalFormatting>
  <conditionalFormatting sqref="AE5:AE8 AE10:AE1011 F11:AC11">
    <cfRule type="cellIs" dxfId="769" priority="1141" operator="equal">
      <formula>0</formula>
    </cfRule>
    <cfRule type="cellIs" dxfId="768" priority="1139" operator="lessThan">
      <formula>0</formula>
    </cfRule>
    <cfRule type="cellIs" dxfId="767" priority="1138" operator="between">
      <formula>-1</formula>
      <formula>999999999999</formula>
    </cfRule>
    <cfRule type="cellIs" dxfId="766" priority="1140" operator="greaterThan">
      <formula>0</formula>
    </cfRule>
  </conditionalFormatting>
  <conditionalFormatting sqref="AE5:AE8">
    <cfRule type="cellIs" priority="1164" operator="greaterThan">
      <formula>0</formula>
    </cfRule>
  </conditionalFormatting>
  <conditionalFormatting sqref="AE6:AE8">
    <cfRule type="cellIs" dxfId="765" priority="1167" operator="equal">
      <formula>0</formula>
    </cfRule>
    <cfRule type="cellIs" dxfId="764" priority="1166" operator="equal">
      <formula>0</formula>
    </cfRule>
    <cfRule type="cellIs" dxfId="763" priority="1165" operator="equal">
      <formula>0</formula>
    </cfRule>
  </conditionalFormatting>
  <conditionalFormatting sqref="AE10">
    <cfRule type="cellIs" dxfId="762"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61" priority="1159" operator="lessThan">
      <formula>0</formula>
    </cfRule>
  </conditionalFormatting>
  <conditionalFormatting sqref="AE10:AE11 F11:AC11">
    <cfRule type="cellIs" dxfId="760" priority="1133" stopIfTrue="1" operator="equal">
      <formula>0</formula>
    </cfRule>
    <cfRule type="cellIs" dxfId="759" priority="1136" operator="between">
      <formula>-1</formula>
      <formula>9999999</formula>
    </cfRule>
    <cfRule type="cellIs" priority="1135" stopIfTrue="1" operator="notBetween">
      <formula>0</formula>
      <formula>1</formula>
    </cfRule>
    <cfRule type="cellIs" dxfId="758" priority="1134" operator="notBetween">
      <formula>0</formula>
      <formula>1</formula>
    </cfRule>
  </conditionalFormatting>
  <conditionalFormatting sqref="AE10:AE1011 F11:AC11 AD5:AE8">
    <cfRule type="cellIs" dxfId="757" priority="1137" operator="notBetween">
      <formula>0</formula>
      <formula>1</formula>
    </cfRule>
  </conditionalFormatting>
  <conditionalFormatting sqref="AE10:AE64990 F11:AC11 AE5:AE8 AE1:AE3">
    <cfRule type="cellIs" dxfId="756" priority="1162" operator="lessThan">
      <formula>0</formula>
    </cfRule>
  </conditionalFormatting>
  <conditionalFormatting sqref="AE11">
    <cfRule type="containsErrors" dxfId="755" priority="1171">
      <formula>ISERROR(AE11)</formula>
    </cfRule>
    <cfRule type="cellIs" dxfId="754" priority="883" operator="lessThan">
      <formula>1</formula>
    </cfRule>
    <cfRule type="cellIs" dxfId="753" priority="869" operator="equal">
      <formula>0</formula>
    </cfRule>
  </conditionalFormatting>
  <conditionalFormatting sqref="AE12:AE1011">
    <cfRule type="cellIs" dxfId="752" priority="885" operator="lessThan">
      <formula>0</formula>
    </cfRule>
  </conditionalFormatting>
  <conditionalFormatting sqref="AE10:AF11">
    <cfRule type="cellIs" dxfId="751" priority="884" stopIfTrue="1" operator="greaterThan">
      <formula>0</formula>
    </cfRule>
  </conditionalFormatting>
  <conditionalFormatting sqref="AE11:AO11 AW11:BB11 BE11:BG11 N11:AC11">
    <cfRule type="containsErrors" dxfId="750" priority="904" stopIfTrue="1">
      <formula>ISERROR(N11)</formula>
    </cfRule>
  </conditionalFormatting>
  <conditionalFormatting sqref="AE11:AO11 AW11:BI11">
    <cfRule type="cellIs" dxfId="749" priority="903" operator="lessThan">
      <formula>1</formula>
    </cfRule>
  </conditionalFormatting>
  <conditionalFormatting sqref="AI5:AI9 AI12:AI1011">
    <cfRule type="cellIs" dxfId="748" priority="1168" operator="lessThan">
      <formula>0</formula>
    </cfRule>
  </conditionalFormatting>
  <conditionalFormatting sqref="AM11">
    <cfRule type="containsErrors" dxfId="747" priority="1170">
      <formula>ISERROR(AM11)</formula>
    </cfRule>
  </conditionalFormatting>
  <conditionalFormatting sqref="AP10">
    <cfRule type="cellIs" dxfId="746" priority="736" operator="lessThan">
      <formula>1</formula>
    </cfRule>
    <cfRule type="cellIs" dxfId="745" priority="782" operator="equal">
      <formula>0</formula>
    </cfRule>
    <cfRule type="cellIs" dxfId="744" priority="785" operator="equal">
      <formula>0</formula>
    </cfRule>
    <cfRule type="uniqueValues" dxfId="743" priority="781"/>
    <cfRule type="uniqueValues" dxfId="742" priority="780"/>
    <cfRule type="cellIs" dxfId="741" priority="777" operator="greaterThan">
      <formula>0</formula>
    </cfRule>
    <cfRule type="containsText" dxfId="740" priority="776" operator="containsText" text="#NUM!">
      <formula>NOT(ISERROR(SEARCH("#NUM!",AP10)))</formula>
    </cfRule>
    <cfRule type="cellIs" dxfId="739" priority="775" operator="between">
      <formula>1</formula>
      <formula>999999999999999</formula>
    </cfRule>
    <cfRule type="uniqueValues" dxfId="738" priority="773"/>
    <cfRule type="cellIs" dxfId="737" priority="772" operator="equal">
      <formula>0</formula>
    </cfRule>
    <cfRule type="duplicateValues" dxfId="736" priority="771"/>
    <cfRule type="uniqueValues" dxfId="735" priority="770"/>
    <cfRule type="cellIs" dxfId="734" priority="769" operator="lessThan">
      <formula>0</formula>
    </cfRule>
    <cfRule type="cellIs" dxfId="733" priority="768" operator="equal">
      <formula>0</formula>
    </cfRule>
    <cfRule type="cellIs" dxfId="732" priority="766" operator="lessThan">
      <formula>1</formula>
    </cfRule>
    <cfRule type="uniqueValues" dxfId="731" priority="764"/>
    <cfRule type="uniqueValues" dxfId="730" priority="763"/>
    <cfRule type="cellIs" dxfId="729" priority="761" operator="greaterThan">
      <formula>0</formula>
    </cfRule>
    <cfRule type="containsText" dxfId="728" priority="760" operator="containsText" text="#NUM!">
      <formula>NOT(ISERROR(SEARCH("#NUM!",AP10)))</formula>
    </cfRule>
    <cfRule type="cellIs" dxfId="727" priority="759" operator="between">
      <formula>1</formula>
      <formula>999999999999999</formula>
    </cfRule>
    <cfRule type="uniqueValues" dxfId="726" priority="757"/>
    <cfRule type="cellIs" dxfId="725" priority="756" operator="equal">
      <formula>0</formula>
    </cfRule>
    <cfRule type="cellIs" dxfId="724" priority="765" operator="equal">
      <formula>0</formula>
    </cfRule>
    <cfRule type="cellIs" dxfId="723" priority="783" operator="lessThan">
      <formula>1</formula>
    </cfRule>
    <cfRule type="containsText" dxfId="722" priority="767" operator="containsText" text="#NUM!">
      <formula>NOT(ISERROR(SEARCH("#NUM!",AP10)))</formula>
    </cfRule>
    <cfRule type="containsText" dxfId="721" priority="784" operator="containsText" text="#NUM!">
      <formula>NOT(ISERROR(SEARCH("#NUM!",AP10)))</formula>
    </cfRule>
    <cfRule type="cellIs" dxfId="720" priority="729" operator="greaterThanOrEqual">
      <formula>0</formula>
    </cfRule>
    <cfRule type="containsErrors" dxfId="719" priority="735">
      <formula>ISERROR(AP10)</formula>
    </cfRule>
    <cfRule type="containsText" dxfId="718" priority="793" operator="containsText" text="#NUM!">
      <formula>NOT(ISERROR(SEARCH("#NUM!",AP10)))</formula>
    </cfRule>
    <cfRule type="cellIs" dxfId="717" priority="792" operator="between">
      <formula>1</formula>
      <formula>999999999999999</formula>
    </cfRule>
    <cfRule type="uniqueValues" dxfId="716" priority="790"/>
    <cfRule type="cellIs" dxfId="715" priority="789" operator="equal">
      <formula>0</formula>
    </cfRule>
    <cfRule type="duplicateValues" dxfId="714" priority="788"/>
    <cfRule type="uniqueValues" dxfId="713" priority="787"/>
    <cfRule type="cellIs" dxfId="712" priority="786" operator="lessThan">
      <formula>0</formula>
    </cfRule>
    <cfRule type="containsText" dxfId="711" priority="738" operator="containsText" text="#DIV/0!">
      <formula>NOT(ISERROR(SEARCH("#DIV/0!",AP10)))</formula>
    </cfRule>
    <cfRule type="cellIs" dxfId="710" priority="739" operator="lessThan">
      <formula>"&lt;0"</formula>
    </cfRule>
    <cfRule type="cellIs" dxfId="709" priority="740" operator="lessThan">
      <formula>0</formula>
    </cfRule>
    <cfRule type="containsText" dxfId="708" priority="741" operator="containsText" text="#DIV/0!">
      <formula>NOT(ISERROR(SEARCH("#DIV/0!",AP10)))</formula>
    </cfRule>
    <cfRule type="containsText" dxfId="707" priority="742" operator="containsText" text="#DIV/0!">
      <formula>NOT(ISERROR(SEARCH("#DIV/0!",AP10)))</formula>
    </cfRule>
    <cfRule type="containsText" dxfId="706" priority="743" operator="containsText" text="#div/0/!">
      <formula>NOT(ISERROR(SEARCH("#div/0/!",AP10)))</formula>
    </cfRule>
    <cfRule type="cellIs" dxfId="705" priority="744" operator="equal">
      <formula>0</formula>
    </cfRule>
    <cfRule type="cellIs" dxfId="704" priority="745" operator="greaterThan">
      <formula>0</formula>
    </cfRule>
    <cfRule type="uniqueValues" dxfId="703" priority="747"/>
    <cfRule type="uniqueValues" dxfId="702" priority="748"/>
    <cfRule type="cellIs" dxfId="701" priority="749" operator="equal">
      <formula>0</formula>
    </cfRule>
    <cfRule type="cellIs" dxfId="700" priority="750" operator="lessThan">
      <formula>1</formula>
    </cfRule>
    <cfRule type="containsText" dxfId="699" priority="751" operator="containsText" text="#NUM!">
      <formula>NOT(ISERROR(SEARCH("#NUM!",AP10)))</formula>
    </cfRule>
    <cfRule type="cellIs" dxfId="698" priority="752" operator="equal">
      <formula>0</formula>
    </cfRule>
    <cfRule type="cellIs" dxfId="697" priority="753" operator="lessThan">
      <formula>0</formula>
    </cfRule>
    <cfRule type="uniqueValues" dxfId="696" priority="754"/>
    <cfRule type="duplicateValues" dxfId="695" priority="755"/>
  </conditionalFormatting>
  <conditionalFormatting sqref="AP10:AP11">
    <cfRule type="cellIs" dxfId="694" priority="730" operator="equal">
      <formula>0</formula>
    </cfRule>
  </conditionalFormatting>
  <conditionalFormatting sqref="AP10:AV10">
    <cfRule type="cellIs" dxfId="693" priority="8" stopIfTrue="1" operator="greaterThanOrEqual">
      <formula>0</formula>
    </cfRule>
  </conditionalFormatting>
  <conditionalFormatting sqref="AP10:AV11">
    <cfRule type="cellIs" dxfId="692" priority="11" operator="lessThan">
      <formula>0</formula>
    </cfRule>
  </conditionalFormatting>
  <conditionalFormatting sqref="AP11:AV11">
    <cfRule type="cellIs" dxfId="691" priority="732" stopIfTrue="1" operator="greaterThan">
      <formula>0</formula>
    </cfRule>
    <cfRule type="containsErrors" dxfId="690" priority="733">
      <formula>ISERROR(AP11)</formula>
    </cfRule>
    <cfRule type="cellIs" dxfId="689" priority="737" stopIfTrue="1" operator="lessThan">
      <formula>1</formula>
    </cfRule>
    <cfRule type="cellIs" dxfId="688" priority="1" stopIfTrue="1" operator="lessThanOrEqual">
      <formula>0</formula>
    </cfRule>
  </conditionalFormatting>
  <conditionalFormatting sqref="AP12:AV1011">
    <cfRule type="cellIs" dxfId="687" priority="2" operator="equal">
      <formula>0</formula>
    </cfRule>
  </conditionalFormatting>
  <conditionalFormatting sqref="AQ10">
    <cfRule type="cellIs" dxfId="686" priority="721" operator="lessThan">
      <formula>0</formula>
    </cfRule>
    <cfRule type="cellIs" dxfId="685" priority="691" operator="equal">
      <formula>0</formula>
    </cfRule>
    <cfRule type="uniqueValues" dxfId="684" priority="689"/>
    <cfRule type="cellIs" dxfId="683" priority="712" operator="greaterThan">
      <formula>0</formula>
    </cfRule>
    <cfRule type="uniqueValues" dxfId="682" priority="715"/>
    <cfRule type="uniqueValues" dxfId="681" priority="716"/>
    <cfRule type="cellIs" dxfId="680" priority="717" operator="equal">
      <formula>0</formula>
    </cfRule>
    <cfRule type="cellIs" dxfId="679" priority="684" operator="equal">
      <formula>0</formula>
    </cfRule>
    <cfRule type="cellIs" dxfId="678" priority="718" operator="lessThan">
      <formula>1</formula>
    </cfRule>
    <cfRule type="containsText" dxfId="677" priority="719" operator="containsText" text="#NUM!">
      <formula>NOT(ISERROR(SEARCH("#NUM!",AQ10)))</formula>
    </cfRule>
    <cfRule type="cellIs" dxfId="676" priority="720" operator="equal">
      <formula>0</formula>
    </cfRule>
    <cfRule type="cellIs" dxfId="675" priority="685" operator="lessThan">
      <formula>1</formula>
    </cfRule>
    <cfRule type="uniqueValues" dxfId="674" priority="722"/>
    <cfRule type="duplicateValues" dxfId="673" priority="723"/>
    <cfRule type="cellIs" dxfId="672" priority="724" operator="equal">
      <formula>0</formula>
    </cfRule>
    <cfRule type="uniqueValues" dxfId="671" priority="725"/>
    <cfRule type="cellIs" dxfId="670" priority="727" operator="between">
      <formula>1</formula>
      <formula>999999999999999</formula>
    </cfRule>
    <cfRule type="containsText" dxfId="669" priority="728" operator="containsText" text="#NUM!">
      <formula>NOT(ISERROR(SEARCH("#NUM!",AQ10)))</formula>
    </cfRule>
    <cfRule type="containsText" dxfId="668" priority="686" operator="containsText" text="#NUM!">
      <formula>NOT(ISERROR(SEARCH("#NUM!",AQ10)))</formula>
    </cfRule>
    <cfRule type="cellIs" dxfId="667" priority="687" operator="equal">
      <formula>0</formula>
    </cfRule>
    <cfRule type="cellIs" dxfId="666" priority="707" operator="equal">
      <formula>0</formula>
    </cfRule>
    <cfRule type="cellIs" dxfId="665" priority="710" operator="between">
      <formula>1</formula>
      <formula>999999999999999</formula>
    </cfRule>
    <cfRule type="cellIs" dxfId="664" priority="688" operator="lessThan">
      <formula>0</formula>
    </cfRule>
    <cfRule type="containsText" dxfId="663" priority="711" operator="containsText" text="#NUM!">
      <formula>NOT(ISERROR(SEARCH("#NUM!",AQ10)))</formula>
    </cfRule>
    <cfRule type="uniqueValues" dxfId="662" priority="708"/>
    <cfRule type="containsText" dxfId="661" priority="702" operator="containsText" text="#NUM!">
      <formula>NOT(ISERROR(SEARCH("#NUM!",AQ10)))</formula>
    </cfRule>
    <cfRule type="duplicateValues" dxfId="660" priority="706"/>
    <cfRule type="uniqueValues" dxfId="659" priority="705"/>
    <cfRule type="cellIs" dxfId="658" priority="704" operator="lessThan">
      <formula>0</formula>
    </cfRule>
    <cfRule type="cellIs" dxfId="657" priority="703" operator="equal">
      <formula>0</formula>
    </cfRule>
    <cfRule type="cellIs" dxfId="656" priority="701" operator="lessThan">
      <formula>1</formula>
    </cfRule>
    <cfRule type="cellIs" dxfId="655" priority="700" operator="equal">
      <formula>0</formula>
    </cfRule>
    <cfRule type="uniqueValues" dxfId="654" priority="699"/>
    <cfRule type="uniqueValues" dxfId="653" priority="698"/>
    <cfRule type="duplicateValues" dxfId="652" priority="690"/>
    <cfRule type="cellIs" dxfId="651" priority="696" operator="greaterThan">
      <formula>0</formula>
    </cfRule>
    <cfRule type="containsText" dxfId="650" priority="695" operator="containsText" text="#NUM!">
      <formula>NOT(ISERROR(SEARCH("#NUM!",AQ10)))</formula>
    </cfRule>
    <cfRule type="uniqueValues" dxfId="649" priority="683"/>
    <cfRule type="cellIs" dxfId="648" priority="694" operator="between">
      <formula>1</formula>
      <formula>999999999999999</formula>
    </cfRule>
    <cfRule type="uniqueValues" dxfId="647" priority="692"/>
    <cfRule type="uniqueValues" dxfId="646" priority="682"/>
  </conditionalFormatting>
  <conditionalFormatting sqref="AQ10:AR10">
    <cfRule type="cellIs" dxfId="645" priority="594" operator="equal">
      <formula>0</formula>
    </cfRule>
    <cfRule type="cellIs" dxfId="644" priority="591" operator="lessThan">
      <formula>0</formula>
    </cfRule>
    <cfRule type="cellIs" dxfId="643" priority="582" operator="greaterThan">
      <formula>0</formula>
    </cfRule>
  </conditionalFormatting>
  <conditionalFormatting sqref="AQ10:AV10">
    <cfRule type="cellIs" dxfId="642" priority="18" operator="lessThan">
      <formula>"&lt;0"</formula>
    </cfRule>
    <cfRule type="containsText" dxfId="641" priority="17" operator="containsText" text="#DIV/0!">
      <formula>NOT(ISERROR(SEARCH("#DIV/0!",AQ10)))</formula>
    </cfRule>
    <cfRule type="containsText" dxfId="640" priority="20" operator="containsText" text="#DIV/0!">
      <formula>NOT(ISERROR(SEARCH("#DIV/0!",AQ10)))</formula>
    </cfRule>
    <cfRule type="cellIs" dxfId="639" priority="15" operator="lessThan">
      <formula>1</formula>
    </cfRule>
    <cfRule type="containsErrors" dxfId="638" priority="14">
      <formula>ISERROR(AQ10)</formula>
    </cfRule>
    <cfRule type="containsText" dxfId="637" priority="21" operator="containsText" text="#DIV/0!">
      <formula>NOT(ISERROR(SEARCH("#DIV/0!",AQ10)))</formula>
    </cfRule>
    <cfRule type="containsText" dxfId="636" priority="22" operator="containsText" text="#div/0/!">
      <formula>NOT(ISERROR(SEARCH("#div/0/!",AQ10)))</formula>
    </cfRule>
  </conditionalFormatting>
  <conditionalFormatting sqref="AQ10:AV11">
    <cfRule type="cellIs" dxfId="635" priority="10" operator="equal">
      <formula>0</formula>
    </cfRule>
  </conditionalFormatting>
  <conditionalFormatting sqref="AR10">
    <cfRule type="cellIs" dxfId="634" priority="561" operator="equal">
      <formula>0</formula>
    </cfRule>
    <cfRule type="uniqueValues" dxfId="633" priority="562"/>
    <cfRule type="cellIs" dxfId="632" priority="564" operator="between">
      <formula>1</formula>
      <formula>999999999999999</formula>
    </cfRule>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cellIs" dxfId="627" priority="570" operator="equal">
      <formula>0</formula>
    </cfRule>
    <cfRule type="cellIs" dxfId="626" priority="571" operator="lessThan">
      <formula>1</formula>
    </cfRule>
    <cfRule type="containsText" dxfId="625" priority="572" operator="containsText" text="#NUM!">
      <formula>NOT(ISERROR(SEARCH("#NUM!",AR10)))</formula>
    </cfRule>
    <cfRule type="cellIs" dxfId="624" priority="573" operator="equal">
      <formula>0</formula>
    </cfRule>
    <cfRule type="cellIs" dxfId="623" priority="574" operator="lessThan">
      <formula>0</formula>
    </cfRule>
    <cfRule type="uniqueValues" dxfId="622" priority="575"/>
    <cfRule type="duplicateValues" dxfId="621" priority="576"/>
    <cfRule type="cellIs" dxfId="620" priority="577" operator="equal">
      <formula>0</formula>
    </cfRule>
    <cfRule type="uniqueValues" dxfId="619" priority="578"/>
    <cfRule type="cellIs" dxfId="618" priority="580" operator="between">
      <formula>1</formula>
      <formula>999999999999999</formula>
    </cfRule>
    <cfRule type="containsText" dxfId="617" priority="581" operator="containsText" text="#NUM!">
      <formula>NOT(ISERROR(SEARCH("#NUM!",AR10)))</formula>
    </cfRule>
    <cfRule type="uniqueValues" dxfId="616" priority="585"/>
    <cfRule type="uniqueValues" dxfId="615" priority="586"/>
    <cfRule type="cellIs" dxfId="614" priority="587" operator="equal">
      <formula>0</formula>
    </cfRule>
    <cfRule type="cellIs" dxfId="613" priority="588" operator="lessThan">
      <formula>1</formula>
    </cfRule>
    <cfRule type="containsText" dxfId="612" priority="589" operator="containsText" text="#NUM!">
      <formula>NOT(ISERROR(SEARCH("#NUM!",AR10)))</formula>
    </cfRule>
    <cfRule type="cellIs" dxfId="611" priority="590" operator="equal">
      <formula>0</formula>
    </cfRule>
    <cfRule type="uniqueValues" dxfId="610" priority="592"/>
    <cfRule type="duplicateValues" dxfId="609" priority="593"/>
    <cfRule type="uniqueValues" dxfId="608" priority="552"/>
    <cfRule type="uniqueValues" dxfId="607" priority="595"/>
    <cfRule type="cellIs" dxfId="606" priority="597" operator="between">
      <formula>1</formula>
      <formula>999999999999999</formula>
    </cfRule>
    <cfRule type="containsText" dxfId="605" priority="598" operator="containsText" text="#NUM!">
      <formula>NOT(ISERROR(SEARCH("#NUM!",AR10)))</formula>
    </cfRule>
    <cfRule type="uniqueValues" dxfId="604" priority="553"/>
    <cfRule type="cellIs" dxfId="603" priority="554" operator="equal">
      <formula>0</formula>
    </cfRule>
    <cfRule type="cellIs" dxfId="602" priority="555" operator="lessThan">
      <formula>1</formula>
    </cfRule>
    <cfRule type="containsText" dxfId="601" priority="556" operator="containsText" text="#NUM!">
      <formula>NOT(ISERROR(SEARCH("#NUM!",AR10)))</formula>
    </cfRule>
    <cfRule type="cellIs" dxfId="600" priority="557" operator="equal">
      <formula>0</formula>
    </cfRule>
    <cfRule type="cellIs" dxfId="599" priority="558" operator="lessThan">
      <formula>0</formula>
    </cfRule>
    <cfRule type="uniqueValues" dxfId="598" priority="559"/>
    <cfRule type="duplicateValues" dxfId="597" priority="560"/>
  </conditionalFormatting>
  <conditionalFormatting sqref="AR10:AS10">
    <cfRule type="cellIs" dxfId="596" priority="464" operator="equal">
      <formula>0</formula>
    </cfRule>
    <cfRule type="cellIs" dxfId="595" priority="452" operator="greaterThan">
      <formula>0</formula>
    </cfRule>
    <cfRule type="cellIs" dxfId="594" priority="461" operator="lessThan">
      <formula>0</formula>
    </cfRule>
  </conditionalFormatting>
  <conditionalFormatting sqref="AS10">
    <cfRule type="uniqueValues" dxfId="593" priority="445"/>
    <cfRule type="duplicateValues" dxfId="592" priority="446"/>
    <cfRule type="cellIs" dxfId="591" priority="447" operator="equal">
      <formula>0</formula>
    </cfRule>
    <cfRule type="uniqueValues" dxfId="590" priority="448"/>
    <cfRule type="cellIs" dxfId="589" priority="450" operator="between">
      <formula>1</formula>
      <formula>999999999999999</formula>
    </cfRule>
    <cfRule type="containsText" dxfId="588" priority="451" operator="containsText" text="#NUM!">
      <formula>NOT(ISERROR(SEARCH("#NUM!",AS10)))</formula>
    </cfRule>
    <cfRule type="uniqueValues" dxfId="587" priority="455"/>
    <cfRule type="uniqueValues" dxfId="586" priority="456"/>
    <cfRule type="cellIs" dxfId="585" priority="457" operator="equal">
      <formula>0</formula>
    </cfRule>
    <cfRule type="cellIs" dxfId="584" priority="458" operator="lessThan">
      <formula>1</formula>
    </cfRule>
    <cfRule type="containsText" dxfId="583" priority="459" operator="containsText" text="#NUM!">
      <formula>NOT(ISERROR(SEARCH("#NUM!",AS10)))</formula>
    </cfRule>
    <cfRule type="cellIs" dxfId="582" priority="460" operator="equal">
      <formula>0</formula>
    </cfRule>
    <cfRule type="uniqueValues" dxfId="581" priority="462"/>
    <cfRule type="duplicateValues" dxfId="580" priority="463"/>
    <cfRule type="uniqueValues" dxfId="579" priority="465"/>
    <cfRule type="cellIs" dxfId="578" priority="467" operator="between">
      <formula>1</formula>
      <formula>999999999999999</formula>
    </cfRule>
    <cfRule type="containsText" dxfId="577" priority="468" operator="containsText" text="#NUM!">
      <formula>NOT(ISERROR(SEARCH("#NUM!",AS10)))</formula>
    </cfRule>
    <cfRule type="containsText" dxfId="576" priority="426" operator="containsText" text="#NUM!">
      <formula>NOT(ISERROR(SEARCH("#NUM!",AS10)))</formula>
    </cfRule>
    <cfRule type="uniqueValues" dxfId="575" priority="422"/>
    <cfRule type="uniqueValues" dxfId="574" priority="423"/>
    <cfRule type="cellIs" dxfId="573" priority="424" operator="equal">
      <formula>0</formula>
    </cfRule>
    <cfRule type="cellIs" dxfId="572" priority="425" operator="lessThan">
      <formula>1</formula>
    </cfRule>
    <cfRule type="cellIs" dxfId="571" priority="427" operator="equal">
      <formula>0</formula>
    </cfRule>
    <cfRule type="cellIs" dxfId="570" priority="428" operator="lessThan">
      <formula>0</formula>
    </cfRule>
    <cfRule type="uniqueValues" dxfId="569" priority="429"/>
    <cfRule type="duplicateValues" dxfId="568" priority="430"/>
    <cfRule type="cellIs" dxfId="567" priority="431" operator="equal">
      <formula>0</formula>
    </cfRule>
    <cfRule type="uniqueValues" dxfId="566" priority="432"/>
    <cfRule type="cellIs" dxfId="565" priority="434" operator="between">
      <formula>1</formula>
      <formula>999999999999999</formula>
    </cfRule>
    <cfRule type="containsText" dxfId="564" priority="435" operator="containsText" text="#NUM!">
      <formula>NOT(ISERROR(SEARCH("#NUM!",AS10)))</formula>
    </cfRule>
    <cfRule type="cellIs" dxfId="563" priority="436" operator="greaterThan">
      <formula>0</formula>
    </cfRule>
    <cfRule type="uniqueValues" dxfId="562" priority="438"/>
    <cfRule type="uniqueValues" dxfId="561" priority="439"/>
    <cfRule type="cellIs" dxfId="560" priority="440" operator="equal">
      <formula>0</formula>
    </cfRule>
    <cfRule type="cellIs" dxfId="559" priority="441" operator="lessThan">
      <formula>1</formula>
    </cfRule>
    <cfRule type="containsText" dxfId="558" priority="442" operator="containsText" text="#NUM!">
      <formula>NOT(ISERROR(SEARCH("#NUM!",AS10)))</formula>
    </cfRule>
    <cfRule type="cellIs" dxfId="557" priority="443" operator="equal">
      <formula>0</formula>
    </cfRule>
    <cfRule type="cellIs" dxfId="556" priority="444" operator="lessThan">
      <formula>0</formula>
    </cfRule>
  </conditionalFormatting>
  <conditionalFormatting sqref="AS10:AT10">
    <cfRule type="cellIs" dxfId="555" priority="322" operator="greaterThan">
      <formula>0</formula>
    </cfRule>
    <cfRule type="cellIs" dxfId="554" priority="334" operator="equal">
      <formula>0</formula>
    </cfRule>
    <cfRule type="cellIs" dxfId="553" priority="331" operator="lessThan">
      <formula>0</formula>
    </cfRule>
  </conditionalFormatting>
  <conditionalFormatting sqref="AT10">
    <cfRule type="duplicateValues" dxfId="552" priority="316"/>
    <cfRule type="containsText" dxfId="551" priority="312" operator="containsText" text="#NUM!">
      <formula>NOT(ISERROR(SEARCH("#NUM!",AT10)))</formula>
    </cfRule>
    <cfRule type="cellIs" dxfId="550" priority="311" operator="lessThan">
      <formula>1</formula>
    </cfRule>
    <cfRule type="cellIs" dxfId="549" priority="310" operator="equal">
      <formula>0</formula>
    </cfRule>
    <cfRule type="uniqueValues" dxfId="548" priority="309"/>
    <cfRule type="uniqueValues" dxfId="547" priority="308"/>
    <cfRule type="cellIs" dxfId="546" priority="306" operator="greaterThan">
      <formula>0</formula>
    </cfRule>
    <cfRule type="containsText" dxfId="545" priority="305" operator="containsText" text="#NUM!">
      <formula>NOT(ISERROR(SEARCH("#NUM!",AT10)))</formula>
    </cfRule>
    <cfRule type="cellIs" dxfId="544" priority="304" operator="between">
      <formula>1</formula>
      <formula>999999999999999</formula>
    </cfRule>
    <cfRule type="uniqueValues" dxfId="543" priority="302"/>
    <cfRule type="cellIs" dxfId="542" priority="337" operator="between">
      <formula>1</formula>
      <formula>999999999999999</formula>
    </cfRule>
    <cfRule type="cellIs" dxfId="541" priority="301" operator="equal">
      <formula>0</formula>
    </cfRule>
    <cfRule type="duplicateValues" dxfId="540" priority="300"/>
    <cfRule type="uniqueValues" dxfId="539" priority="299"/>
    <cfRule type="cellIs" dxfId="538" priority="298" operator="lessThan">
      <formula>0</formula>
    </cfRule>
    <cfRule type="cellIs" dxfId="537" priority="297" operator="equal">
      <formula>0</formula>
    </cfRule>
    <cfRule type="containsText" dxfId="536" priority="296" operator="containsText" text="#NUM!">
      <formula>NOT(ISERROR(SEARCH("#NUM!",AT10)))</formula>
    </cfRule>
    <cfRule type="cellIs" dxfId="535" priority="295" operator="lessThan">
      <formula>1</formula>
    </cfRule>
    <cfRule type="cellIs" dxfId="534" priority="294" operator="equal">
      <formula>0</formula>
    </cfRule>
    <cfRule type="containsText" dxfId="533" priority="338" operator="containsText" text="#NUM!">
      <formula>NOT(ISERROR(SEARCH("#NUM!",AT10)))</formula>
    </cfRule>
    <cfRule type="uniqueValues" dxfId="532" priority="293"/>
    <cfRule type="uniqueValues" dxfId="531" priority="335"/>
    <cfRule type="duplicateValues" dxfId="530" priority="333"/>
    <cfRule type="uniqueValues" dxfId="529" priority="332"/>
    <cfRule type="cellIs" dxfId="528" priority="330" operator="equal">
      <formula>0</formula>
    </cfRule>
    <cfRule type="containsText" dxfId="527" priority="329" operator="containsText" text="#NUM!">
      <formula>NOT(ISERROR(SEARCH("#NUM!",AT10)))</formula>
    </cfRule>
    <cfRule type="cellIs" dxfId="526" priority="328" operator="lessThan">
      <formula>1</formula>
    </cfRule>
    <cfRule type="cellIs" dxfId="525" priority="327" operator="equal">
      <formula>0</formula>
    </cfRule>
    <cfRule type="uniqueValues" dxfId="524" priority="326"/>
    <cfRule type="uniqueValues" dxfId="523" priority="325"/>
    <cfRule type="containsText" dxfId="522" priority="321" operator="containsText" text="#NUM!">
      <formula>NOT(ISERROR(SEARCH("#NUM!",AT10)))</formula>
    </cfRule>
    <cfRule type="cellIs" dxfId="521" priority="320" operator="between">
      <formula>1</formula>
      <formula>999999999999999</formula>
    </cfRule>
    <cfRule type="uniqueValues" dxfId="520" priority="318"/>
    <cfRule type="cellIs" dxfId="519" priority="317" operator="equal">
      <formula>0</formula>
    </cfRule>
    <cfRule type="uniqueValues" dxfId="518" priority="292"/>
    <cfRule type="uniqueValues" dxfId="517" priority="315"/>
    <cfRule type="cellIs" dxfId="516" priority="314" operator="lessThan">
      <formula>0</formula>
    </cfRule>
    <cfRule type="cellIs" dxfId="515" priority="313" operator="equal">
      <formula>0</formula>
    </cfRule>
  </conditionalFormatting>
  <conditionalFormatting sqref="AT10:AU10">
    <cfRule type="cellIs" dxfId="514" priority="189" operator="greaterThan">
      <formula>0</formula>
    </cfRule>
    <cfRule type="cellIs" dxfId="513" priority="198" operator="lessThan">
      <formula>0</formula>
    </cfRule>
    <cfRule type="cellIs" dxfId="512" priority="201" operator="equal">
      <formula>0</formula>
    </cfRule>
  </conditionalFormatting>
  <conditionalFormatting sqref="AU10">
    <cfRule type="containsText" dxfId="511" priority="172" operator="containsText" text="#NUM!">
      <formula>NOT(ISERROR(SEARCH("#NUM!",AU10)))</formula>
    </cfRule>
    <cfRule type="duplicateValues" dxfId="510" priority="167"/>
    <cfRule type="cellIs" dxfId="509" priority="168" operator="equal">
      <formula>0</formula>
    </cfRule>
    <cfRule type="uniqueValues" dxfId="508" priority="169"/>
    <cfRule type="cellIs" dxfId="507" priority="171" operator="between">
      <formula>1</formula>
      <formula>999999999999999</formula>
    </cfRule>
    <cfRule type="cellIs" dxfId="506" priority="180" operator="equal">
      <formula>0</formula>
    </cfRule>
    <cfRule type="cellIs" dxfId="505" priority="173" operator="greaterThan">
      <formula>0</formula>
    </cfRule>
    <cfRule type="uniqueValues" dxfId="504" priority="175"/>
    <cfRule type="cellIs" dxfId="503" priority="177" operator="equal">
      <formula>0</formula>
    </cfRule>
    <cfRule type="containsText" dxfId="502" priority="179" operator="containsText" text="#NUM!">
      <formula>NOT(ISERROR(SEARCH("#NUM!",AU10)))</formula>
    </cfRule>
    <cfRule type="cellIs" dxfId="501" priority="181" operator="lessThan">
      <formula>0</formula>
    </cfRule>
    <cfRule type="uniqueValues" dxfId="500" priority="182"/>
    <cfRule type="duplicateValues" dxfId="499" priority="183"/>
    <cfRule type="cellIs" dxfId="498" priority="184" operator="equal">
      <formula>0</formula>
    </cfRule>
    <cfRule type="uniqueValues" dxfId="497" priority="185"/>
    <cfRule type="uniqueValues" dxfId="496" priority="176"/>
    <cfRule type="cellIs" dxfId="495" priority="178" operator="lessThan">
      <formula>1</formula>
    </cfRule>
    <cfRule type="cellIs" dxfId="494" priority="197" operator="equal">
      <formula>0</formula>
    </cfRule>
    <cfRule type="cellIs" dxfId="493" priority="187" operator="between">
      <formula>1</formula>
      <formula>999999999999999</formula>
    </cfRule>
    <cfRule type="containsText" dxfId="492" priority="188" operator="containsText" text="#NUM!">
      <formula>NOT(ISERROR(SEARCH("#NUM!",AU10)))</formula>
    </cfRule>
    <cfRule type="uniqueValues" dxfId="491" priority="159"/>
    <cfRule type="containsText" dxfId="490" priority="205" operator="containsText" text="#NUM!">
      <formula>NOT(ISERROR(SEARCH("#NUM!",AU10)))</formula>
    </cfRule>
    <cfRule type="cellIs" dxfId="489" priority="204" operator="between">
      <formula>1</formula>
      <formula>999999999999999</formula>
    </cfRule>
    <cfRule type="uniqueValues" dxfId="488" priority="202"/>
    <cfRule type="duplicateValues" dxfId="487" priority="200"/>
    <cfRule type="uniqueValues" dxfId="486" priority="199"/>
    <cfRule type="uniqueValues" dxfId="485" priority="192"/>
    <cfRule type="containsText" dxfId="484" priority="196" operator="containsText" text="#NUM!">
      <formula>NOT(ISERROR(SEARCH("#NUM!",AU10)))</formula>
    </cfRule>
    <cfRule type="cellIs" dxfId="483" priority="195" operator="lessThan">
      <formula>1</formula>
    </cfRule>
    <cfRule type="cellIs" dxfId="482" priority="194" operator="equal">
      <formula>0</formula>
    </cfRule>
    <cfRule type="uniqueValues" dxfId="481" priority="193"/>
    <cfRule type="uniqueValues" dxfId="480" priority="160"/>
    <cfRule type="cellIs" dxfId="479" priority="161" operator="equal">
      <formula>0</formula>
    </cfRule>
    <cfRule type="cellIs" dxfId="478" priority="162" operator="lessThan">
      <formula>1</formula>
    </cfRule>
    <cfRule type="containsText" dxfId="477" priority="163" operator="containsText" text="#NUM!">
      <formula>NOT(ISERROR(SEARCH("#NUM!",AU10)))</formula>
    </cfRule>
    <cfRule type="cellIs" dxfId="476" priority="164" operator="equal">
      <formula>0</formula>
    </cfRule>
    <cfRule type="cellIs" dxfId="475" priority="165" operator="lessThan">
      <formula>0</formula>
    </cfRule>
    <cfRule type="uniqueValues" dxfId="474" priority="166"/>
  </conditionalFormatting>
  <conditionalFormatting sqref="AU10:AV10">
    <cfRule type="cellIs" dxfId="473" priority="65" operator="lessThan">
      <formula>0</formula>
    </cfRule>
    <cfRule type="cellIs" dxfId="472" priority="56" operator="greaterThan">
      <formula>0</formula>
    </cfRule>
    <cfRule type="cellIs" dxfId="471" priority="68" operator="equal">
      <formula>0</formula>
    </cfRule>
  </conditionalFormatting>
  <conditionalFormatting sqref="AV10 AJ5:BI8">
    <cfRule type="cellIs" dxfId="470" priority="23" operator="equal">
      <formula>0</formula>
    </cfRule>
  </conditionalFormatting>
  <conditionalFormatting sqref="AV10">
    <cfRule type="cellIs" dxfId="469" priority="24" operator="greaterThan">
      <formula>0</formula>
    </cfRule>
    <cfRule type="uniqueValues" dxfId="468" priority="26"/>
    <cfRule type="uniqueValues" dxfId="467" priority="27"/>
    <cfRule type="cellIs" dxfId="466" priority="28" operator="equal">
      <formula>0</formula>
    </cfRule>
    <cfRule type="cellIs" dxfId="465" priority="29" operator="lessThan">
      <formula>1</formula>
    </cfRule>
    <cfRule type="containsText" dxfId="464" priority="30" operator="containsText" text="#NUM!">
      <formula>NOT(ISERROR(SEARCH("#NUM!",AV10)))</formula>
    </cfRule>
    <cfRule type="cellIs" dxfId="463" priority="31" operator="equal">
      <formula>0</formula>
    </cfRule>
    <cfRule type="cellIs" dxfId="462" priority="32" operator="lessThan">
      <formula>0</formula>
    </cfRule>
    <cfRule type="uniqueValues" dxfId="461" priority="33"/>
    <cfRule type="duplicateValues" dxfId="460" priority="34"/>
    <cfRule type="cellIs" dxfId="459" priority="35" operator="equal">
      <formula>0</formula>
    </cfRule>
    <cfRule type="uniqueValues" dxfId="458" priority="36"/>
    <cfRule type="cellIs" dxfId="457" priority="38" operator="between">
      <formula>1</formula>
      <formula>999999999999999</formula>
    </cfRule>
    <cfRule type="containsText" dxfId="456" priority="39" operator="containsText" text="#NUM!">
      <formula>NOT(ISERROR(SEARCH("#NUM!",AV10)))</formula>
    </cfRule>
    <cfRule type="cellIs" dxfId="455" priority="40" operator="greaterThan">
      <formula>0</formula>
    </cfRule>
    <cfRule type="uniqueValues" dxfId="454" priority="42"/>
    <cfRule type="cellIs" dxfId="453" priority="45" operator="lessThan">
      <formula>1</formula>
    </cfRule>
    <cfRule type="cellIs" dxfId="452" priority="44" operator="equal">
      <formula>0</formula>
    </cfRule>
    <cfRule type="uniqueValues" dxfId="451" priority="43"/>
    <cfRule type="cellIs" dxfId="450" priority="19" operator="lessThan">
      <formula>0</formula>
    </cfRule>
    <cfRule type="cellIs" dxfId="449" priority="62" operator="lessThan">
      <formula>1</formula>
    </cfRule>
    <cfRule type="containsText" dxfId="448" priority="72" operator="containsText" text="#NUM!">
      <formula>NOT(ISERROR(SEARCH("#NUM!",AV10)))</formula>
    </cfRule>
    <cfRule type="cellIs" dxfId="447" priority="71" operator="between">
      <formula>1</formula>
      <formula>999999999999999</formula>
    </cfRule>
    <cfRule type="uniqueValues" dxfId="446" priority="69"/>
    <cfRule type="duplicateValues" dxfId="445" priority="67"/>
    <cfRule type="uniqueValues" dxfId="444" priority="66"/>
    <cfRule type="cellIs" dxfId="443" priority="64" operator="equal">
      <formula>0</formula>
    </cfRule>
    <cfRule type="containsText" dxfId="442" priority="63" operator="containsText" text="#NUM!">
      <formula>NOT(ISERROR(SEARCH("#NUM!",AV10)))</formula>
    </cfRule>
    <cfRule type="cellIs" dxfId="441" priority="61" operator="equal">
      <formula>0</formula>
    </cfRule>
    <cfRule type="uniqueValues" dxfId="440" priority="60"/>
    <cfRule type="uniqueValues" dxfId="439" priority="59"/>
    <cfRule type="containsText" dxfId="438" priority="55" operator="containsText" text="#NUM!">
      <formula>NOT(ISERROR(SEARCH("#NUM!",AV10)))</formula>
    </cfRule>
    <cfRule type="cellIs" dxfId="437" priority="54" operator="between">
      <formula>1</formula>
      <formula>999999999999999</formula>
    </cfRule>
    <cfRule type="uniqueValues" dxfId="436" priority="52"/>
    <cfRule type="cellIs" dxfId="435" priority="51" operator="equal">
      <formula>0</formula>
    </cfRule>
    <cfRule type="duplicateValues" dxfId="434" priority="50"/>
    <cfRule type="uniqueValues" dxfId="433" priority="49"/>
    <cfRule type="cellIs" dxfId="432" priority="48" operator="lessThan">
      <formula>0</formula>
    </cfRule>
    <cfRule type="cellIs" dxfId="431" priority="47" operator="equal">
      <formula>0</formula>
    </cfRule>
    <cfRule type="containsText" dxfId="430" priority="46" operator="containsText" text="#NUM!">
      <formula>NOT(ISERROR(SEARCH("#NUM!",AV10)))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uniqueValues" dxfId="424" priority="1084"/>
    <cfRule type="uniqueValues" dxfId="423" priority="1085"/>
    <cfRule type="cellIs" dxfId="422" priority="1089" operator="equal">
      <formula>0</formula>
    </cfRule>
    <cfRule type="containsText" dxfId="421" priority="1088" operator="containsText" text="#NUM!">
      <formula>NOT(ISERROR(SEARCH("#NUM!",AW10)))</formula>
    </cfRule>
    <cfRule type="cellIs" dxfId="420" priority="1082" operator="greaterThan">
      <formula>0</formula>
    </cfRule>
    <cfRule type="cellIs" dxfId="419" priority="1087" operator="lessThan">
      <formula>1</formula>
    </cfRule>
    <cfRule type="cellIs" dxfId="418" priority="1090" operator="lessThan">
      <formula>0</formula>
    </cfRule>
    <cfRule type="cellIs" dxfId="417" priority="1086" operator="equal">
      <formula>0</formula>
    </cfRule>
    <cfRule type="uniqueValues" dxfId="416" priority="1091"/>
    <cfRule type="duplicateValues" dxfId="415" priority="1092"/>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75"/>
    <cfRule type="uniqueValues" dxfId="405" priority="1068"/>
    <cfRule type="uniqueValues" dxfId="404" priority="1069"/>
    <cfRule type="cellIs" dxfId="403" priority="1070" operator="equal">
      <formula>0</formula>
    </cfRule>
    <cfRule type="containsText" dxfId="402" priority="1072" operator="containsText" text="#NUM!">
      <formula>NOT(ISERROR(SEARCH("#NUM!",AY10)))</formula>
    </cfRule>
    <cfRule type="cellIs" dxfId="401" priority="1073" operator="equal">
      <formula>0</formula>
    </cfRule>
    <cfRule type="cellIs" dxfId="400" priority="1074" operator="lessThan">
      <formula>0</formula>
    </cfRule>
    <cfRule type="cellIs" dxfId="399" priority="1080" operator="between">
      <formula>1</formula>
      <formula>999999999999999</formula>
    </cfRule>
    <cfRule type="uniqueValues" dxfId="398" priority="1078"/>
    <cfRule type="cellIs" dxfId="397" priority="1077" operator="equal">
      <formula>0</formula>
    </cfRule>
    <cfRule type="duplicateValues" dxfId="396" priority="1076"/>
    <cfRule type="cellIs" dxfId="395" priority="1071" operator="lessThan">
      <formula>1</formula>
    </cfRule>
    <cfRule type="containsText" dxfId="394" priority="1081"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cellIs" dxfId="392" priority="873" operator="greaterThan">
      <formula>0</formula>
    </cfRule>
    <cfRule type="cellIs" dxfId="391" priority="993" operator="equal">
      <formula>0</formula>
    </cfRule>
    <cfRule type="cellIs" dxfId="390" priority="994" operator="lessThan">
      <formula>0</formula>
    </cfRule>
    <cfRule type="uniqueValues" dxfId="389" priority="995"/>
    <cfRule type="duplicateValues" dxfId="388" priority="996"/>
    <cfRule type="uniqueValues" dxfId="387" priority="988"/>
    <cfRule type="uniqueValues" dxfId="386" priority="989"/>
    <cfRule type="cellIs" dxfId="385" priority="990" operator="equal">
      <formula>0</formula>
    </cfRule>
    <cfRule type="containsText" dxfId="384" priority="992" operator="containsText" text="#NUM!">
      <formula>NOT(ISERROR(SEARCH("#NUM!",BA10)))</formula>
    </cfRule>
    <cfRule type="cellIs" dxfId="383" priority="991" operator="lessThan">
      <formula>1</formula>
    </cfRule>
    <cfRule type="cellIs" dxfId="382" priority="997" operator="equal">
      <formula>0</formula>
    </cfRule>
    <cfRule type="uniqueValues" dxfId="381" priority="998"/>
    <cfRule type="cellIs" dxfId="380" priority="1000" operator="between">
      <formula>1</formula>
      <formula>999999999999999</formula>
    </cfRule>
    <cfRule type="containsText" dxfId="379" priority="1001" operator="containsText" text="#NUM!">
      <formula>NOT(ISERROR(SEARCH("#NUM!",BA10)))</formula>
    </cfRule>
  </conditionalFormatting>
  <conditionalFormatting sqref="BA11 BB10:BB11 BE10:BG11 BC10:BD10 BH10:BI10">
    <cfRule type="uniqueValues" dxfId="378" priority="1692"/>
    <cfRule type="uniqueValues" dxfId="377" priority="1682"/>
    <cfRule type="uniqueValues" dxfId="376" priority="1683"/>
    <cfRule type="uniqueValues" dxfId="375" priority="1689"/>
    <cfRule type="duplicateValues" dxfId="374" priority="1690"/>
  </conditionalFormatting>
  <conditionalFormatting sqref="BA11">
    <cfRule type="cellIs" dxfId="373" priority="1055" operator="lessThan">
      <formula>1</formula>
    </cfRule>
    <cfRule type="uniqueValues" dxfId="372" priority="1062"/>
    <cfRule type="uniqueValues" dxfId="371" priority="1053"/>
    <cfRule type="cellIs" dxfId="370" priority="1058" operator="lessThan">
      <formula>0</formula>
    </cfRule>
    <cfRule type="uniqueValues" dxfId="369" priority="1059"/>
    <cfRule type="duplicateValues" dxfId="368" priority="1060"/>
    <cfRule type="cellIs" dxfId="367" priority="1061" operator="equal">
      <formula>0</formula>
    </cfRule>
    <cfRule type="cellIs" dxfId="366" priority="1064" operator="between">
      <formula>1</formula>
      <formula>999999999999999</formula>
    </cfRule>
    <cfRule type="cellIs" dxfId="365" priority="1057" operator="equal">
      <formula>0</formula>
    </cfRule>
    <cfRule type="containsText" dxfId="364" priority="1065" operator="containsText" text="#NUM!">
      <formula>NOT(ISERROR(SEARCH("#NUM!",BA11)))</formula>
    </cfRule>
    <cfRule type="cellIs" dxfId="363" priority="1054" operator="equal">
      <formula>0</formula>
    </cfRule>
    <cfRule type="containsText" dxfId="362" priority="1056" operator="containsText" text="#NUM!">
      <formula>NOT(ISERROR(SEARCH("#NUM!",BA11)))</formula>
    </cfRule>
    <cfRule type="uniqueValues" dxfId="361" priority="1052"/>
  </conditionalFormatting>
  <conditionalFormatting sqref="BB10">
    <cfRule type="cellIs" dxfId="360" priority="974" operator="equal">
      <formula>0</formula>
    </cfRule>
    <cfRule type="cellIs" dxfId="359" priority="975" operator="lessThan">
      <formula>1</formula>
    </cfRule>
    <cfRule type="containsText" dxfId="358" priority="976" operator="containsText" text="#NUM!">
      <formula>NOT(ISERROR(SEARCH("#NUM!",BB10)))</formula>
    </cfRule>
    <cfRule type="cellIs" dxfId="357" priority="977" operator="equal">
      <formula>0</formula>
    </cfRule>
    <cfRule type="uniqueValues" dxfId="356" priority="982"/>
    <cfRule type="uniqueValues" dxfId="355" priority="979"/>
    <cfRule type="cellIs" dxfId="354" priority="984" operator="between">
      <formula>1</formula>
      <formula>999999999999999</formula>
    </cfRule>
    <cfRule type="duplicateValues" dxfId="353" priority="980"/>
    <cfRule type="containsText" dxfId="352" priority="985" operator="containsText" text="#NUM!">
      <formula>NOT(ISERROR(SEARCH("#NUM!",BB10)))</formula>
    </cfRule>
    <cfRule type="cellIs" dxfId="351" priority="875" operator="equal">
      <formula>0</formula>
    </cfRule>
    <cfRule type="uniqueValues" dxfId="350" priority="972"/>
    <cfRule type="uniqueValues" dxfId="349" priority="973"/>
  </conditionalFormatting>
  <conditionalFormatting sqref="BB10:BB11 BE10:BE11 BC10:BD10 BF10:BI10">
    <cfRule type="uniqueValues" dxfId="348" priority="1618"/>
    <cfRule type="uniqueValues" dxfId="347" priority="1625"/>
    <cfRule type="duplicateValues" dxfId="346" priority="1626"/>
    <cfRule type="uniqueValues" dxfId="345" priority="1628"/>
    <cfRule type="uniqueValues" dxfId="344" priority="1619"/>
  </conditionalFormatting>
  <conditionalFormatting sqref="BB11">
    <cfRule type="uniqueValues" dxfId="343" priority="966"/>
    <cfRule type="cellIs" dxfId="342" priority="968" operator="between">
      <formula>1</formula>
      <formula>999999999999999</formula>
    </cfRule>
    <cfRule type="containsText" dxfId="341" priority="969" operator="containsText" text="#NUM!">
      <formula>NOT(ISERROR(SEARCH("#NUM!",BB11)))</formula>
    </cfRule>
    <cfRule type="cellIs" dxfId="340" priority="962" operator="lessThan">
      <formula>0</formula>
    </cfRule>
    <cfRule type="uniqueValues" dxfId="339" priority="956"/>
    <cfRule type="uniqueValues" dxfId="338" priority="957"/>
    <cfRule type="cellIs" dxfId="337" priority="958" operator="equal">
      <formula>0</formula>
    </cfRule>
    <cfRule type="cellIs" dxfId="336" priority="959" operator="lessThan">
      <formula>1</formula>
    </cfRule>
    <cfRule type="containsText" dxfId="335" priority="960" operator="containsText" text="#NUM!">
      <formula>NOT(ISERROR(SEARCH("#NUM!",BB11)))</formula>
    </cfRule>
    <cfRule type="cellIs" dxfId="334" priority="961" operator="equal">
      <formula>0</formula>
    </cfRule>
    <cfRule type="uniqueValues" dxfId="333" priority="963"/>
    <cfRule type="duplicateValues" dxfId="332" priority="964"/>
    <cfRule type="cellIs" dxfId="331" priority="965" operator="equal">
      <formula>0</formula>
    </cfRule>
  </conditionalFormatting>
  <conditionalFormatting sqref="BB10:BD10">
    <cfRule type="cellIs" dxfId="330" priority="981" operator="equal">
      <formula>0</formula>
    </cfRule>
    <cfRule type="cellIs" dxfId="329" priority="978" operator="lessThan">
      <formula>0</formula>
    </cfRule>
  </conditionalFormatting>
  <conditionalFormatting sqref="BC10:BD10 BF10:BI10 BB10:BB11 BE10:BE11">
    <cfRule type="cellIs" dxfId="328" priority="1623" operator="equal">
      <formula>0</formula>
    </cfRule>
    <cfRule type="cellIs" dxfId="327" priority="1616" operator="greaterThan">
      <formula>0</formula>
    </cfRule>
    <cfRule type="containsText" dxfId="326" priority="1622" operator="containsText" text="#NUM!">
      <formula>NOT(ISERROR(SEARCH("#NUM!",BB10)))</formula>
    </cfRule>
    <cfRule type="cellIs" dxfId="325" priority="1620" operator="equal">
      <formula>0</formula>
    </cfRule>
    <cfRule type="containsText" dxfId="324" priority="1631" operator="containsText" text="#NUM!">
      <formula>NOT(ISERROR(SEARCH("#NUM!",BB10)))</formula>
    </cfRule>
    <cfRule type="cellIs" dxfId="323" priority="1630" operator="between">
      <formula>1</formula>
      <formula>999999999999999</formula>
    </cfRule>
    <cfRule type="cellIs" dxfId="322" priority="1621" operator="lessThan">
      <formula>1</formula>
    </cfRule>
    <cfRule type="cellIs" dxfId="321" priority="1627"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ontainsText" dxfId="318" priority="1686" operator="containsText" text="#NUM!">
      <formula>NOT(ISERROR(SEARCH("#NUM!",BA10)))</formula>
    </cfRule>
    <cfRule type="containsText" dxfId="317" priority="1695" operator="containsText" text="#NUM!">
      <formula>NOT(ISERROR(SEARCH("#NUM!",BA10)))</formula>
    </cfRule>
    <cfRule type="cellIs" dxfId="316" priority="1684" operator="equal">
      <formula>0</formula>
    </cfRule>
    <cfRule type="cellIs" dxfId="315" priority="1694" operator="between">
      <formula>1</formula>
      <formula>999999999999999</formula>
    </cfRule>
    <cfRule type="cellIs" dxfId="314" priority="1685" operator="lessThan">
      <formula>1</formula>
    </cfRule>
    <cfRule type="cellIs" dxfId="313" priority="1691" operator="equal">
      <formula>0</formula>
    </cfRule>
    <cfRule type="cellIs" dxfId="312" priority="1688" operator="lessThan">
      <formula>0</formula>
    </cfRule>
    <cfRule type="cellIs" dxfId="311" priority="1680" operator="greaterThan">
      <formula>0</formula>
    </cfRule>
    <cfRule type="cellIs" dxfId="310" priority="1687" operator="equal">
      <formula>0</formula>
    </cfRule>
  </conditionalFormatting>
  <conditionalFormatting sqref="BC10:BI10">
    <cfRule type="uniqueValues" dxfId="309" priority="1773"/>
    <cfRule type="cellIs" dxfId="308" priority="1775" operator="between">
      <formula>1</formula>
      <formula>999999999999999</formula>
    </cfRule>
    <cfRule type="containsText" dxfId="307" priority="1776" operator="containsText" text="#NUM!">
      <formula>NOT(ISERROR(SEARCH("#NUM!",BC10)))</formula>
    </cfRule>
    <cfRule type="cellIs" dxfId="306" priority="1768" operator="equal">
      <formula>0</formula>
    </cfRule>
    <cfRule type="cellIs" dxfId="305" priority="1766" operator="lessThan">
      <formula>1</formula>
    </cfRule>
    <cfRule type="cellIs" dxfId="304" priority="1760" operator="greaterThan">
      <formula>0</formula>
    </cfRule>
    <cfRule type="uniqueValues" dxfId="303" priority="1763"/>
    <cfRule type="uniqueValues" dxfId="302" priority="1764"/>
    <cfRule type="cellIs" dxfId="301" priority="1765" operator="equal">
      <formula>0</formula>
    </cfRule>
    <cfRule type="containsText" dxfId="300" priority="1767" operator="containsText" text="#NUM!">
      <formula>NOT(ISERROR(SEARCH("#NUM!",BC10)))</formula>
    </cfRule>
    <cfRule type="cellIs" dxfId="299" priority="1769" operator="lessThan">
      <formula>0</formula>
    </cfRule>
    <cfRule type="uniqueValues" dxfId="298" priority="1770"/>
    <cfRule type="duplicateValues" dxfId="297" priority="1771"/>
    <cfRule type="cellIs" dxfId="296" priority="1772" operator="equal">
      <formula>0</formula>
    </cfRule>
  </conditionalFormatting>
  <conditionalFormatting sqref="BD10">
    <cfRule type="cellIs" dxfId="295" priority="859" stopIfTrue="1" operator="lessThan">
      <formula>0</formula>
    </cfRule>
  </conditionalFormatting>
  <conditionalFormatting sqref="BE10">
    <cfRule type="cellIs" dxfId="294" priority="929" operator="lessThan">
      <formula>0</formula>
    </cfRule>
    <cfRule type="cellIs" dxfId="293" priority="928" operator="equal">
      <formula>0</formula>
    </cfRule>
    <cfRule type="containsText" dxfId="292" priority="936" operator="containsText" text="#NUM!">
      <formula>NOT(ISERROR(SEARCH("#NUM!",BE10)))</formula>
    </cfRule>
    <cfRule type="cellIs" dxfId="291" priority="935" operator="between">
      <formula>1</formula>
      <formula>999999999999999</formula>
    </cfRule>
    <cfRule type="uniqueValues" dxfId="290" priority="933"/>
    <cfRule type="uniqueValues" dxfId="289" priority="923"/>
    <cfRule type="duplicateValues" dxfId="288" priority="931"/>
    <cfRule type="uniqueValues" dxfId="287" priority="924"/>
    <cfRule type="cellIs" dxfId="286" priority="932" operator="equal">
      <formula>0</formula>
    </cfRule>
    <cfRule type="uniqueValues" dxfId="285" priority="930"/>
    <cfRule type="cellIs" dxfId="284" priority="925" operator="equal">
      <formula>0</formula>
    </cfRule>
    <cfRule type="cellIs" dxfId="283" priority="926" operator="lessThan">
      <formula>1</formula>
    </cfRule>
    <cfRule type="containsText" dxfId="282" priority="927" operator="containsText" text="#NUM!">
      <formula>NOT(ISERROR(SEARCH("#NUM!",BE10)))</formula>
    </cfRule>
  </conditionalFormatting>
  <conditionalFormatting sqref="BE11">
    <cfRule type="uniqueValues" dxfId="281" priority="908"/>
    <cfRule type="uniqueValues" dxfId="280" priority="907"/>
    <cfRule type="containsText" dxfId="279" priority="920" operator="containsText" text="#NUM!">
      <formula>NOT(ISERROR(SEARCH("#NUM!",BE11)))</formula>
    </cfRule>
    <cfRule type="cellIs" dxfId="278" priority="919" operator="between">
      <formula>1</formula>
      <formula>999999999999999</formula>
    </cfRule>
    <cfRule type="cellIs" dxfId="277" priority="916" operator="equal">
      <formula>0</formula>
    </cfRule>
    <cfRule type="uniqueValues" dxfId="276" priority="914"/>
    <cfRule type="cellIs" dxfId="275" priority="913" operator="lessThan">
      <formula>0</formula>
    </cfRule>
    <cfRule type="uniqueValues" dxfId="274" priority="917"/>
    <cfRule type="cellIs" dxfId="273" priority="912" operator="equal">
      <formula>0</formula>
    </cfRule>
    <cfRule type="containsText" dxfId="272" priority="911" operator="containsText" text="#NUM!">
      <formula>NOT(ISERROR(SEARCH("#NUM!",BE11)))</formula>
    </cfRule>
    <cfRule type="duplicateValues" dxfId="271" priority="915"/>
    <cfRule type="cellIs" dxfId="270" priority="910" operator="lessThan">
      <formula>1</formula>
    </cfRule>
    <cfRule type="cellIs" dxfId="269" priority="909" operator="equal">
      <formula>0</formula>
    </cfRule>
  </conditionalFormatting>
  <conditionalFormatting sqref="BE10:BG11">
    <cfRule type="cellIs" dxfId="268" priority="905" operator="greaterThan">
      <formula>0</formula>
    </cfRule>
  </conditionalFormatting>
  <conditionalFormatting sqref="BF10:BG11">
    <cfRule type="uniqueValues" dxfId="267" priority="1036"/>
    <cfRule type="uniqueValues" dxfId="266" priority="1037"/>
    <cfRule type="cellIs" dxfId="265" priority="1041" operator="equal">
      <formula>0</formula>
    </cfRule>
    <cfRule type="containsText" dxfId="264" priority="1040" operator="containsText" text="#NUM!">
      <formula>NOT(ISERROR(SEARCH("#NUM!",BF10)))</formula>
    </cfRule>
    <cfRule type="cellIs" dxfId="263" priority="1038" operator="equal">
      <formula>0</formula>
    </cfRule>
    <cfRule type="cellIs" dxfId="262" priority="1039" operator="lessThan">
      <formula>1</formula>
    </cfRule>
    <cfRule type="cellIs" dxfId="261" priority="1048" operator="between">
      <formula>1</formula>
      <formula>999999999999999</formula>
    </cfRule>
    <cfRule type="uniqueValues" dxfId="260" priority="1046"/>
    <cfRule type="cellIs" dxfId="259" priority="1045" operator="equal">
      <formula>0</formula>
    </cfRule>
    <cfRule type="duplicateValues" dxfId="258" priority="1044"/>
    <cfRule type="uniqueValues" dxfId="257" priority="1043"/>
    <cfRule type="cellIs" dxfId="256" priority="1042" operator="lessThan">
      <formula>0</formula>
    </cfRule>
    <cfRule type="containsText" dxfId="255" priority="1049" operator="containsText" text="#NUM!">
      <formula>NOT(ISERROR(SEARCH("#NUM!",BF10)))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716" t="s">
        <v>3417</v>
      </c>
      <c r="D1" s="717"/>
      <c r="E1" s="717"/>
      <c r="F1" s="718"/>
      <c r="G1" s="718"/>
      <c r="H1" s="718"/>
      <c r="I1" s="704"/>
      <c r="J1" s="719"/>
      <c r="K1" s="686" t="s">
        <v>5</v>
      </c>
      <c r="L1" s="687"/>
      <c r="M1" s="688" t="s">
        <v>2638</v>
      </c>
      <c r="N1" s="689"/>
      <c r="O1" s="690"/>
      <c r="P1" s="690"/>
      <c r="Q1" s="690"/>
      <c r="R1" s="690"/>
      <c r="S1" s="690"/>
      <c r="T1" s="690"/>
      <c r="U1" s="691"/>
      <c r="V1" s="692" t="s">
        <v>43</v>
      </c>
      <c r="W1" s="693"/>
      <c r="X1" s="693"/>
      <c r="Y1" s="693"/>
      <c r="Z1" s="693"/>
      <c r="AA1" s="693"/>
      <c r="AB1" s="693"/>
      <c r="AC1" s="693"/>
      <c r="AD1" s="693"/>
      <c r="AE1" s="694"/>
      <c r="AF1" s="695" t="s">
        <v>42</v>
      </c>
      <c r="AG1" s="696"/>
      <c r="AH1" s="703" t="s">
        <v>3438</v>
      </c>
      <c r="AI1" s="704"/>
      <c r="AJ1" s="704"/>
      <c r="AK1" s="704"/>
      <c r="AL1" s="703" t="s">
        <v>3439</v>
      </c>
      <c r="AM1" s="704"/>
      <c r="AN1" s="704"/>
      <c r="AO1" s="704"/>
      <c r="AP1" s="675" t="s">
        <v>2659</v>
      </c>
      <c r="AQ1" s="730"/>
      <c r="AR1" s="730"/>
      <c r="AS1" s="731"/>
      <c r="AT1" s="678" t="s">
        <v>2663</v>
      </c>
      <c r="AU1" s="679"/>
      <c r="AV1" s="679"/>
      <c r="AW1" s="679"/>
      <c r="AX1" s="679"/>
      <c r="AY1" s="679"/>
      <c r="AZ1" s="679"/>
      <c r="BA1" s="680"/>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57" t="s">
        <v>2618</v>
      </c>
      <c r="H4" s="658"/>
      <c r="I4" s="659" t="s">
        <v>2702</v>
      </c>
      <c r="J4" s="660"/>
      <c r="K4" s="661"/>
      <c r="L4" s="662"/>
      <c r="M4" s="338" t="s">
        <v>2619</v>
      </c>
      <c r="N4" s="221" t="s">
        <v>2615</v>
      </c>
      <c r="O4" s="663" t="s">
        <v>3416</v>
      </c>
      <c r="P4" s="664"/>
      <c r="Q4" s="664"/>
      <c r="R4" s="664"/>
      <c r="S4" s="664"/>
      <c r="T4" s="664"/>
      <c r="U4" s="665"/>
      <c r="V4" s="666" t="s">
        <v>2703</v>
      </c>
      <c r="W4" s="667"/>
      <c r="X4" s="667"/>
      <c r="Y4" s="697" t="s">
        <v>44</v>
      </c>
      <c r="Z4" s="698"/>
      <c r="AA4" s="339" t="s">
        <v>40</v>
      </c>
      <c r="AB4" s="699" t="s">
        <v>3394</v>
      </c>
      <c r="AC4" s="700"/>
      <c r="AD4" s="714" t="s">
        <v>3393</v>
      </c>
      <c r="AE4" s="715"/>
      <c r="AF4" s="378" t="s">
        <v>3403</v>
      </c>
      <c r="AG4" s="379" t="s">
        <v>3404</v>
      </c>
      <c r="AH4" s="340" t="s">
        <v>2673</v>
      </c>
      <c r="AI4" s="724" t="s">
        <v>7</v>
      </c>
      <c r="AJ4" s="725"/>
      <c r="AK4" s="726"/>
      <c r="AL4" s="727" t="s">
        <v>7</v>
      </c>
      <c r="AM4" s="728"/>
      <c r="AN4" s="728"/>
      <c r="AO4" s="729"/>
      <c r="AP4" s="720" t="s">
        <v>7</v>
      </c>
      <c r="AQ4" s="721"/>
      <c r="AR4" s="721"/>
      <c r="AS4" s="722"/>
      <c r="AT4" s="720" t="s">
        <v>7</v>
      </c>
      <c r="AU4" s="721"/>
      <c r="AV4" s="721"/>
      <c r="AW4" s="721"/>
      <c r="AX4" s="721"/>
      <c r="AY4" s="721"/>
      <c r="AZ4" s="721"/>
      <c r="BA4" s="723"/>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710" t="s">
        <v>3419</v>
      </c>
      <c r="B9" s="711"/>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712" t="s">
        <v>3392</v>
      </c>
      <c r="B10" s="713"/>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55" t="s">
        <v>3391</v>
      </c>
      <c r="B11" s="656"/>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cp:lastModifiedBy>
  <cp:lastPrinted>2016-05-31T18:15:39Z</cp:lastPrinted>
  <dcterms:created xsi:type="dcterms:W3CDTF">2013-04-08T20:12:31Z</dcterms:created>
  <dcterms:modified xsi:type="dcterms:W3CDTF">2025-07-14T19:12:00Z</dcterms:modified>
</cp:coreProperties>
</file>