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HPD-SHARED\adm\cop\colegal\UIPA Logs\FY - July 2020 thru June 2021\"/>
    </mc:Choice>
  </mc:AlternateContent>
  <bookViews>
    <workbookView xWindow="0" yWindow="0" windowWidth="42525" windowHeight="15465" tabRatio="611"/>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62913"/>
</workbook>
</file>

<file path=xl/calcChain.xml><?xml version="1.0" encoding="utf-8"?>
<calcChain xmlns="http://schemas.openxmlformats.org/spreadsheetml/2006/main">
  <c r="B10" i="3" l="1"/>
  <c r="A10" i="3"/>
  <c r="AL5" i="4" l="1"/>
  <c r="AM5" i="4"/>
  <c r="AN5" i="4"/>
  <c r="AO5" i="4"/>
  <c r="AT5" i="4"/>
  <c r="AX5" i="4"/>
  <c r="BA5" i="4" s="1"/>
  <c r="AZ5" i="4"/>
  <c r="AL6" i="4"/>
  <c r="AM6" i="4"/>
  <c r="AN6" i="4"/>
  <c r="AO6" i="4"/>
  <c r="AT6" i="4"/>
  <c r="AW6" i="4" s="1"/>
  <c r="AU6" i="4"/>
  <c r="AV6" i="4"/>
  <c r="AX6" i="4"/>
  <c r="AL7" i="4"/>
  <c r="AM7" i="4"/>
  <c r="AN7" i="4"/>
  <c r="AO7" i="4"/>
  <c r="AT7" i="4"/>
  <c r="AW7" i="4" s="1"/>
  <c r="AV7" i="4"/>
  <c r="AX7" i="4"/>
  <c r="BA7" i="4" s="1"/>
  <c r="AZ7" i="4"/>
  <c r="AL8" i="4"/>
  <c r="AT8" i="4"/>
  <c r="AU8" i="4"/>
  <c r="AX8" i="4"/>
  <c r="AL12" i="4"/>
  <c r="AM12" i="4"/>
  <c r="AN12" i="4"/>
  <c r="AO12" i="4"/>
  <c r="AP12" i="4"/>
  <c r="AR12" i="4" s="1"/>
  <c r="AQ12" i="4"/>
  <c r="AT12" i="4"/>
  <c r="AX12" i="4"/>
  <c r="AZ12" i="4" s="1"/>
  <c r="AL13" i="4"/>
  <c r="AM13" i="4"/>
  <c r="AN13" i="4"/>
  <c r="AO13" i="4"/>
  <c r="AT13" i="4"/>
  <c r="AX13" i="4"/>
  <c r="BA13" i="4" s="1"/>
  <c r="AY13" i="4"/>
  <c r="AZ13" i="4"/>
  <c r="AL14" i="4"/>
  <c r="AM14" i="4"/>
  <c r="AN14" i="4"/>
  <c r="AO14" i="4"/>
  <c r="AT14" i="4"/>
  <c r="AW14" i="4" s="1"/>
  <c r="AV14" i="4"/>
  <c r="AX14" i="4"/>
  <c r="BA14" i="4" s="1"/>
  <c r="AY14" i="4"/>
  <c r="AL15" i="4"/>
  <c r="AT15" i="4"/>
  <c r="AX15" i="4"/>
  <c r="BA15" i="4" s="1"/>
  <c r="AY15" i="4"/>
  <c r="AL16" i="4"/>
  <c r="AM16" i="4"/>
  <c r="AN16" i="4"/>
  <c r="AO16" i="4"/>
  <c r="AT16" i="4"/>
  <c r="AX16" i="4"/>
  <c r="AL17" i="4"/>
  <c r="AM17" i="4"/>
  <c r="AN17" i="4"/>
  <c r="AO17" i="4"/>
  <c r="AT17" i="4"/>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V21" i="4"/>
  <c r="AX21" i="4"/>
  <c r="AL22" i="4"/>
  <c r="AM22" i="4"/>
  <c r="AN22" i="4"/>
  <c r="AO22" i="4"/>
  <c r="AT22" i="4"/>
  <c r="AX22" i="4"/>
  <c r="BA22" i="4" s="1"/>
  <c r="AY22" i="4"/>
  <c r="AZ22" i="4"/>
  <c r="AL23" i="4"/>
  <c r="AM23" i="4"/>
  <c r="AN23" i="4"/>
  <c r="AO23" i="4"/>
  <c r="AT23" i="4"/>
  <c r="AW23" i="4" s="1"/>
  <c r="AX23" i="4"/>
  <c r="AY23" i="4"/>
  <c r="AL24" i="4"/>
  <c r="AM24" i="4"/>
  <c r="AN24" i="4"/>
  <c r="AO24" i="4"/>
  <c r="AT24" i="4"/>
  <c r="AX24" i="4"/>
  <c r="AL25" i="4"/>
  <c r="AM25" i="4"/>
  <c r="AN25" i="4"/>
  <c r="AO25" i="4"/>
  <c r="AT25" i="4"/>
  <c r="AW25" i="4" s="1"/>
  <c r="AX25" i="4"/>
  <c r="AL26" i="4"/>
  <c r="AM26" i="4"/>
  <c r="AN26" i="4"/>
  <c r="AO26" i="4"/>
  <c r="AT26" i="4"/>
  <c r="AW26" i="4" s="1"/>
  <c r="AV26" i="4"/>
  <c r="AX26" i="4"/>
  <c r="AL27" i="4"/>
  <c r="AM27" i="4"/>
  <c r="AN27" i="4"/>
  <c r="AO27" i="4"/>
  <c r="AT27" i="4"/>
  <c r="AW27" i="4" s="1"/>
  <c r="AU27" i="4"/>
  <c r="AX27" i="4"/>
  <c r="AL28" i="4"/>
  <c r="AM28" i="4"/>
  <c r="AN28" i="4"/>
  <c r="AO28" i="4"/>
  <c r="AT28" i="4"/>
  <c r="AX28" i="4"/>
  <c r="BA28" i="4" s="1"/>
  <c r="AY28" i="4"/>
  <c r="AL29" i="4"/>
  <c r="AM29" i="4"/>
  <c r="AN29" i="4"/>
  <c r="AO29" i="4"/>
  <c r="AT29" i="4"/>
  <c r="AW29" i="4" s="1"/>
  <c r="AV29" i="4"/>
  <c r="AX29" i="4"/>
  <c r="AL30" i="4"/>
  <c r="AM30" i="4"/>
  <c r="AN30" i="4"/>
  <c r="AO30" i="4"/>
  <c r="AT30" i="4"/>
  <c r="AW30" i="4" s="1"/>
  <c r="AX30" i="4"/>
  <c r="BA30" i="4" s="1"/>
  <c r="AZ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c r="AL40" i="4"/>
  <c r="AM40" i="4"/>
  <c r="AN40" i="4"/>
  <c r="AO40" i="4"/>
  <c r="AT40" i="4"/>
  <c r="AW40" i="4" s="1"/>
  <c r="AX40" i="4"/>
  <c r="AL41" i="4"/>
  <c r="AM41" i="4"/>
  <c r="AN41" i="4"/>
  <c r="AO41" i="4"/>
  <c r="AT41" i="4"/>
  <c r="AX41" i="4"/>
  <c r="BA41" i="4" s="1"/>
  <c r="AL42" i="4"/>
  <c r="AM42" i="4"/>
  <c r="AN42" i="4"/>
  <c r="AO42" i="4"/>
  <c r="AT42" i="4"/>
  <c r="AW42" i="4"/>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s="1"/>
  <c r="AL79" i="4"/>
  <c r="AM79" i="4"/>
  <c r="AN79" i="4"/>
  <c r="AO79" i="4"/>
  <c r="AT79" i="4"/>
  <c r="AU79" i="4"/>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s="1"/>
  <c r="AL95" i="4"/>
  <c r="AM95" i="4"/>
  <c r="AN95" i="4"/>
  <c r="AO95" i="4"/>
  <c r="AT95" i="4"/>
  <c r="AU95" i="4"/>
  <c r="AX95" i="4"/>
  <c r="AL96" i="4"/>
  <c r="AM96" i="4"/>
  <c r="AN96" i="4"/>
  <c r="AO96" i="4"/>
  <c r="AT96" i="4"/>
  <c r="AX96" i="4"/>
  <c r="AY96" i="4"/>
  <c r="AL97" i="4"/>
  <c r="AM97" i="4"/>
  <c r="AN97" i="4"/>
  <c r="AO97" i="4"/>
  <c r="AT97" i="4"/>
  <c r="AU97" i="4" s="1"/>
  <c r="AX97" i="4"/>
  <c r="AL98" i="4"/>
  <c r="AM98" i="4"/>
  <c r="AN98" i="4"/>
  <c r="AO98" i="4"/>
  <c r="AT98" i="4"/>
  <c r="AX98" i="4"/>
  <c r="AY98" i="4" s="1"/>
  <c r="AL99" i="4"/>
  <c r="AM99" i="4"/>
  <c r="AN99" i="4"/>
  <c r="AO99" i="4"/>
  <c r="AT99" i="4"/>
  <c r="AV99" i="4" s="1"/>
  <c r="AU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X107" i="4"/>
  <c r="AZ107" i="4" s="1"/>
  <c r="BA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L112" i="4"/>
  <c r="AM112" i="4"/>
  <c r="AN112" i="4"/>
  <c r="AO112" i="4"/>
  <c r="AT112" i="4"/>
  <c r="AX112" i="4"/>
  <c r="BA112" i="4" s="1"/>
  <c r="AL113" i="4"/>
  <c r="AM113" i="4"/>
  <c r="AN113" i="4"/>
  <c r="AO113" i="4"/>
  <c r="AT113" i="4"/>
  <c r="AX113" i="4"/>
  <c r="AZ113" i="4" s="1"/>
  <c r="AL114" i="4"/>
  <c r="AM114" i="4"/>
  <c r="AN114" i="4"/>
  <c r="AO114" i="4"/>
  <c r="AT114" i="4"/>
  <c r="AX114" i="4"/>
  <c r="AL115" i="4"/>
  <c r="AM115" i="4"/>
  <c r="AN115" i="4"/>
  <c r="AO115" i="4"/>
  <c r="AT115" i="4"/>
  <c r="AU115" i="4" s="1"/>
  <c r="AX115" i="4"/>
  <c r="AY115" i="4"/>
  <c r="AL116" i="4"/>
  <c r="AM116" i="4"/>
  <c r="AN116" i="4"/>
  <c r="AO116" i="4"/>
  <c r="AT116" i="4"/>
  <c r="AX116" i="4"/>
  <c r="AZ116" i="4" s="1"/>
  <c r="AL117" i="4"/>
  <c r="AM117" i="4"/>
  <c r="AN117" i="4"/>
  <c r="AO117" i="4"/>
  <c r="AT117" i="4"/>
  <c r="AX117" i="4"/>
  <c r="AL118" i="4"/>
  <c r="AM118" i="4"/>
  <c r="AN118" i="4"/>
  <c r="AO118" i="4"/>
  <c r="AT118" i="4"/>
  <c r="AV118" i="4" s="1"/>
  <c r="AU118" i="4"/>
  <c r="AW118" i="4"/>
  <c r="AX118" i="4"/>
  <c r="AL119" i="4"/>
  <c r="AM119" i="4"/>
  <c r="AN119" i="4"/>
  <c r="AO119" i="4"/>
  <c r="AT119" i="4"/>
  <c r="AX119" i="4"/>
  <c r="AZ119" i="4" s="1"/>
  <c r="AY119" i="4"/>
  <c r="AL120" i="4"/>
  <c r="AM120" i="4"/>
  <c r="AN120" i="4"/>
  <c r="AO120" i="4"/>
  <c r="AT120" i="4"/>
  <c r="AV120" i="4" s="1"/>
  <c r="AU120" i="4"/>
  <c r="AX120" i="4"/>
  <c r="AL121" i="4"/>
  <c r="AM121" i="4"/>
  <c r="AN121" i="4"/>
  <c r="AO121" i="4"/>
  <c r="AT121" i="4"/>
  <c r="AX121" i="4"/>
  <c r="AL122" i="4"/>
  <c r="AM122" i="4"/>
  <c r="AN122" i="4"/>
  <c r="AO122" i="4"/>
  <c r="AT122" i="4"/>
  <c r="AW122" i="4" s="1"/>
  <c r="AX122" i="4"/>
  <c r="BA122" i="4" s="1"/>
  <c r="AL123" i="4"/>
  <c r="AM123" i="4"/>
  <c r="AN123" i="4"/>
  <c r="AO123" i="4"/>
  <c r="AT123" i="4"/>
  <c r="AW123" i="4" s="1"/>
  <c r="AX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X129" i="4"/>
  <c r="BA129" i="4" s="1"/>
  <c r="AY129" i="4"/>
  <c r="AL130" i="4"/>
  <c r="AM130" i="4"/>
  <c r="AN130" i="4"/>
  <c r="AO130" i="4"/>
  <c r="AT130" i="4"/>
  <c r="AX130" i="4"/>
  <c r="BA130" i="4" s="1"/>
  <c r="AL131" i="4"/>
  <c r="AM131" i="4"/>
  <c r="AN131" i="4"/>
  <c r="AO131" i="4"/>
  <c r="AT131" i="4"/>
  <c r="AW131" i="4" s="1"/>
  <c r="AX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s="1"/>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s="1"/>
  <c r="AX148" i="4"/>
  <c r="AY148" i="4"/>
  <c r="AL149" i="4"/>
  <c r="AM149" i="4"/>
  <c r="AN149" i="4"/>
  <c r="AO149" i="4"/>
  <c r="AT149" i="4"/>
  <c r="AU149" i="4" s="1"/>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s="1"/>
  <c r="AX158" i="4"/>
  <c r="AY158" i="4" s="1"/>
  <c r="AL159" i="4"/>
  <c r="AM159" i="4"/>
  <c r="AN159" i="4"/>
  <c r="AO159" i="4"/>
  <c r="AT159" i="4"/>
  <c r="AU159" i="4" s="1"/>
  <c r="AX159" i="4"/>
  <c r="AY159" i="4" s="1"/>
  <c r="AL160" i="4"/>
  <c r="AM160" i="4"/>
  <c r="AN160" i="4"/>
  <c r="AO160" i="4"/>
  <c r="AT160" i="4"/>
  <c r="AU160" i="4" s="1"/>
  <c r="AX160" i="4"/>
  <c r="AY160" i="4"/>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s="1"/>
  <c r="AX164" i="4"/>
  <c r="AY164" i="4"/>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s="1"/>
  <c r="AL173" i="4"/>
  <c r="AM173" i="4"/>
  <c r="AN173" i="4"/>
  <c r="AO173" i="4"/>
  <c r="AT173" i="4"/>
  <c r="AU173" i="4"/>
  <c r="AX173" i="4"/>
  <c r="AY173" i="4" s="1"/>
  <c r="AL174" i="4"/>
  <c r="AM174" i="4"/>
  <c r="AN174" i="4"/>
  <c r="AO174" i="4"/>
  <c r="AT174" i="4"/>
  <c r="AX174" i="4"/>
  <c r="AL175" i="4"/>
  <c r="AM175" i="4"/>
  <c r="AN175" i="4"/>
  <c r="AO175" i="4"/>
  <c r="AT175" i="4"/>
  <c r="AV175" i="4" s="1"/>
  <c r="AU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BA180" i="4"/>
  <c r="AL181" i="4"/>
  <c r="AM181" i="4"/>
  <c r="AN181" i="4"/>
  <c r="AO181" i="4"/>
  <c r="AT181" i="4"/>
  <c r="AX181" i="4"/>
  <c r="AZ181" i="4" s="1"/>
  <c r="AY181" i="4"/>
  <c r="BA181" i="4"/>
  <c r="AL182" i="4"/>
  <c r="AM182" i="4"/>
  <c r="AN182" i="4"/>
  <c r="AO182" i="4"/>
  <c r="AT182" i="4"/>
  <c r="AX182" i="4"/>
  <c r="AL183" i="4"/>
  <c r="AM183" i="4"/>
  <c r="AN183" i="4"/>
  <c r="AO183" i="4"/>
  <c r="AT183" i="4"/>
  <c r="AV183" i="4" s="1"/>
  <c r="AU183" i="4"/>
  <c r="AX183" i="4"/>
  <c r="AL184" i="4"/>
  <c r="AM184" i="4"/>
  <c r="AN184" i="4"/>
  <c r="AO184" i="4"/>
  <c r="AT184" i="4"/>
  <c r="AV184" i="4" s="1"/>
  <c r="AU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X188" i="4"/>
  <c r="AZ188" i="4" s="1"/>
  <c r="AY188" i="4"/>
  <c r="BA188" i="4"/>
  <c r="AL189" i="4"/>
  <c r="AM189" i="4"/>
  <c r="AN189" i="4"/>
  <c r="AO189" i="4"/>
  <c r="AT189" i="4"/>
  <c r="AV189" i="4" s="1"/>
  <c r="AU189" i="4"/>
  <c r="AX189" i="4"/>
  <c r="AZ189" i="4" s="1"/>
  <c r="AY189" i="4"/>
  <c r="AL190" i="4"/>
  <c r="AM190" i="4"/>
  <c r="AN190" i="4"/>
  <c r="AO190" i="4"/>
  <c r="AT190" i="4"/>
  <c r="AX190" i="4"/>
  <c r="AL191" i="4"/>
  <c r="AM191" i="4"/>
  <c r="AN191" i="4"/>
  <c r="AO191" i="4"/>
  <c r="AT191" i="4"/>
  <c r="AU191" i="4" s="1"/>
  <c r="AX191" i="4"/>
  <c r="AL192" i="4"/>
  <c r="AM192" i="4"/>
  <c r="AN192" i="4"/>
  <c r="AO192" i="4"/>
  <c r="AT192" i="4"/>
  <c r="AV192" i="4" s="1"/>
  <c r="AU192" i="4"/>
  <c r="AX192" i="4"/>
  <c r="BA192" i="4" s="1"/>
  <c r="AL193" i="4"/>
  <c r="AM193" i="4"/>
  <c r="AN193" i="4"/>
  <c r="AO193" i="4"/>
  <c r="AT193" i="4"/>
  <c r="AV193" i="4" s="1"/>
  <c r="AU193" i="4"/>
  <c r="AX193" i="4"/>
  <c r="AZ193" i="4" s="1"/>
  <c r="AY193" i="4"/>
  <c r="BA193" i="4"/>
  <c r="AL194" i="4"/>
  <c r="AM194" i="4"/>
  <c r="AN194" i="4"/>
  <c r="AO194" i="4"/>
  <c r="AT194" i="4"/>
  <c r="AX194" i="4"/>
  <c r="AZ194" i="4" s="1"/>
  <c r="AL195" i="4"/>
  <c r="AM195" i="4"/>
  <c r="AN195" i="4"/>
  <c r="AO195" i="4"/>
  <c r="AT195" i="4"/>
  <c r="AW195" i="4"/>
  <c r="AX195" i="4"/>
  <c r="AL196" i="4"/>
  <c r="AM196" i="4"/>
  <c r="AN196" i="4"/>
  <c r="AO196" i="4"/>
  <c r="AT196" i="4"/>
  <c r="AV196" i="4" s="1"/>
  <c r="AU196" i="4"/>
  <c r="AW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AL248" i="4"/>
  <c r="AM248" i="4"/>
  <c r="AN248" i="4"/>
  <c r="AO248" i="4"/>
  <c r="AT248" i="4"/>
  <c r="AU248" i="4" s="1"/>
  <c r="AX248" i="4"/>
  <c r="AL249" i="4"/>
  <c r="AM249" i="4"/>
  <c r="AN249" i="4"/>
  <c r="AO249" i="4"/>
  <c r="AT249" i="4"/>
  <c r="AU249" i="4" s="1"/>
  <c r="AV249" i="4"/>
  <c r="AW249" i="4"/>
  <c r="AX249" i="4"/>
  <c r="AY249" i="4" s="1"/>
  <c r="AL250" i="4"/>
  <c r="AM250" i="4"/>
  <c r="AN250" i="4"/>
  <c r="AO250" i="4"/>
  <c r="AT250" i="4"/>
  <c r="AU250" i="4" s="1"/>
  <c r="AW250" i="4"/>
  <c r="AX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W253" i="4"/>
  <c r="AX253" i="4"/>
  <c r="AY253" i="4" s="1"/>
  <c r="AL254" i="4"/>
  <c r="AM254" i="4"/>
  <c r="AN254" i="4"/>
  <c r="AO254" i="4"/>
  <c r="AT254" i="4"/>
  <c r="AU254" i="4" s="1"/>
  <c r="AX254" i="4"/>
  <c r="BA254" i="4"/>
  <c r="AL255" i="4"/>
  <c r="AM255" i="4"/>
  <c r="AN255" i="4"/>
  <c r="AO255" i="4"/>
  <c r="AT255" i="4"/>
  <c r="AX255" i="4"/>
  <c r="AL256" i="4"/>
  <c r="AM256" i="4"/>
  <c r="AN256" i="4"/>
  <c r="AO256" i="4"/>
  <c r="AT256" i="4"/>
  <c r="AU256" i="4" s="1"/>
  <c r="AX256" i="4"/>
  <c r="AL257" i="4"/>
  <c r="AM257" i="4"/>
  <c r="AN257" i="4"/>
  <c r="AO257" i="4"/>
  <c r="AT257" i="4"/>
  <c r="AU257" i="4" s="1"/>
  <c r="AV257" i="4"/>
  <c r="AW257" i="4"/>
  <c r="AX257" i="4"/>
  <c r="AY257" i="4" s="1"/>
  <c r="AL258" i="4"/>
  <c r="AM258" i="4"/>
  <c r="AN258" i="4"/>
  <c r="AO258" i="4"/>
  <c r="AT258" i="4"/>
  <c r="AU258" i="4" s="1"/>
  <c r="AW258" i="4"/>
  <c r="AX258" i="4"/>
  <c r="AZ258" i="4" s="1"/>
  <c r="AL259" i="4"/>
  <c r="AM259" i="4"/>
  <c r="AN259" i="4"/>
  <c r="AO259" i="4"/>
  <c r="AT259" i="4"/>
  <c r="AX259" i="4"/>
  <c r="AY259" i="4" s="1"/>
  <c r="BA259" i="4"/>
  <c r="AL260" i="4"/>
  <c r="AM260" i="4"/>
  <c r="AN260" i="4"/>
  <c r="AO260" i="4"/>
  <c r="AT260" i="4"/>
  <c r="AU260" i="4" s="1"/>
  <c r="AX260" i="4"/>
  <c r="AY260" i="4" s="1"/>
  <c r="AZ260" i="4"/>
  <c r="AL261" i="4"/>
  <c r="AM261" i="4"/>
  <c r="AN261" i="4"/>
  <c r="AO261" i="4"/>
  <c r="AT261" i="4"/>
  <c r="AX261" i="4"/>
  <c r="AY261" i="4" s="1"/>
  <c r="AL262" i="4"/>
  <c r="AM262" i="4"/>
  <c r="AN262" i="4"/>
  <c r="AO262" i="4"/>
  <c r="AT262" i="4"/>
  <c r="AX262" i="4"/>
  <c r="AY262" i="4" s="1"/>
  <c r="AZ262" i="4"/>
  <c r="BA262" i="4"/>
  <c r="AL263" i="4"/>
  <c r="AM263" i="4"/>
  <c r="AN263" i="4"/>
  <c r="AO263" i="4"/>
  <c r="AT263" i="4"/>
  <c r="AU263" i="4" s="1"/>
  <c r="AX263" i="4"/>
  <c r="AL264" i="4"/>
  <c r="AM264" i="4"/>
  <c r="AN264" i="4"/>
  <c r="AO264" i="4"/>
  <c r="AT264" i="4"/>
  <c r="AX264" i="4"/>
  <c r="AY264" i="4" s="1"/>
  <c r="AL265" i="4"/>
  <c r="AM265" i="4"/>
  <c r="AN265" i="4"/>
  <c r="AO265" i="4"/>
  <c r="AT265" i="4"/>
  <c r="AU265" i="4" s="1"/>
  <c r="AV265" i="4"/>
  <c r="AX265" i="4"/>
  <c r="AL266" i="4"/>
  <c r="AM266" i="4"/>
  <c r="AN266" i="4"/>
  <c r="AO266" i="4"/>
  <c r="AT266" i="4"/>
  <c r="AU266" i="4" s="1"/>
  <c r="AW266" i="4"/>
  <c r="AX266" i="4"/>
  <c r="BA266" i="4" s="1"/>
  <c r="AL267" i="4"/>
  <c r="AM267" i="4"/>
  <c r="AN267" i="4"/>
  <c r="AO267" i="4"/>
  <c r="AT267" i="4"/>
  <c r="AX267" i="4"/>
  <c r="AL268" i="4"/>
  <c r="AM268" i="4"/>
  <c r="AN268" i="4"/>
  <c r="AO268" i="4"/>
  <c r="AT268" i="4"/>
  <c r="AX268" i="4"/>
  <c r="AY268" i="4" s="1"/>
  <c r="AZ268" i="4"/>
  <c r="AL269" i="4"/>
  <c r="AM269" i="4"/>
  <c r="AN269" i="4"/>
  <c r="AO269" i="4"/>
  <c r="AT269" i="4"/>
  <c r="AU269" i="4" s="1"/>
  <c r="AW269" i="4"/>
  <c r="AX269" i="4"/>
  <c r="AL270" i="4"/>
  <c r="AM270" i="4"/>
  <c r="AN270" i="4"/>
  <c r="AO270" i="4"/>
  <c r="AT270" i="4"/>
  <c r="AU270" i="4" s="1"/>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U335" i="4" s="1"/>
  <c r="AV335" i="4"/>
  <c r="AX335" i="4"/>
  <c r="AY335" i="4" s="1"/>
  <c r="BA335" i="4"/>
  <c r="AL336" i="4"/>
  <c r="AM336" i="4"/>
  <c r="AN336" i="4"/>
  <c r="AO336" i="4"/>
  <c r="AT336" i="4"/>
  <c r="AV336" i="4" s="1"/>
  <c r="AX336" i="4"/>
  <c r="BA336" i="4"/>
  <c r="AL337" i="4"/>
  <c r="AM337" i="4"/>
  <c r="AN337" i="4"/>
  <c r="AO337" i="4"/>
  <c r="AT337" i="4"/>
  <c r="AX337" i="4"/>
  <c r="AZ337" i="4" s="1"/>
  <c r="AL338" i="4"/>
  <c r="AM338" i="4"/>
  <c r="AN338" i="4"/>
  <c r="AO338" i="4"/>
  <c r="AT338" i="4"/>
  <c r="AX338" i="4"/>
  <c r="AL339" i="4"/>
  <c r="AM339" i="4"/>
  <c r="AN339" i="4"/>
  <c r="AO339" i="4"/>
  <c r="AT339" i="4"/>
  <c r="AX339" i="4"/>
  <c r="AY339" i="4" s="1"/>
  <c r="BA339" i="4"/>
  <c r="AL340" i="4"/>
  <c r="AM340" i="4"/>
  <c r="AN340" i="4"/>
  <c r="AO340" i="4"/>
  <c r="AT340" i="4"/>
  <c r="AV340" i="4" s="1"/>
  <c r="AX340" i="4"/>
  <c r="AL341" i="4"/>
  <c r="AM341" i="4"/>
  <c r="AN341" i="4"/>
  <c r="AO341" i="4"/>
  <c r="AT341" i="4"/>
  <c r="AX341" i="4"/>
  <c r="AZ341" i="4" s="1"/>
  <c r="AL342" i="4"/>
  <c r="AM342" i="4"/>
  <c r="AN342" i="4"/>
  <c r="AO342" i="4"/>
  <c r="AT342" i="4"/>
  <c r="AX342" i="4"/>
  <c r="AL343" i="4"/>
  <c r="AM343" i="4"/>
  <c r="AN343" i="4"/>
  <c r="AO343" i="4"/>
  <c r="AT343" i="4"/>
  <c r="AU343" i="4" s="1"/>
  <c r="AW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BA375" i="4"/>
  <c r="AL376" i="4"/>
  <c r="AM376" i="4"/>
  <c r="AN376" i="4"/>
  <c r="AO376" i="4"/>
  <c r="AT376" i="4"/>
  <c r="AV376" i="4" s="1"/>
  <c r="AX376" i="4"/>
  <c r="AZ376" i="4" s="1"/>
  <c r="AL377" i="4"/>
  <c r="AM377" i="4"/>
  <c r="AN377" i="4"/>
  <c r="AO377" i="4"/>
  <c r="AT377" i="4"/>
  <c r="AV377" i="4" s="1"/>
  <c r="AW377" i="4"/>
  <c r="AX377" i="4"/>
  <c r="AZ377" i="4" s="1"/>
  <c r="AL378" i="4"/>
  <c r="AM378" i="4"/>
  <c r="AN378" i="4"/>
  <c r="AO378" i="4"/>
  <c r="AT378" i="4"/>
  <c r="AX378" i="4"/>
  <c r="AL379" i="4"/>
  <c r="AM379" i="4"/>
  <c r="AN379" i="4"/>
  <c r="AO379" i="4"/>
  <c r="AT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X398" i="4"/>
  <c r="AY398" i="4"/>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X402" i="4"/>
  <c r="AY402" i="4"/>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AL412" i="4"/>
  <c r="AM412" i="4"/>
  <c r="AN412" i="4"/>
  <c r="AO412" i="4"/>
  <c r="AT412" i="4"/>
  <c r="AU412" i="4" s="1"/>
  <c r="AV412" i="4"/>
  <c r="AX412" i="4"/>
  <c r="AL413" i="4"/>
  <c r="AM413" i="4"/>
  <c r="AN413" i="4"/>
  <c r="AO413" i="4"/>
  <c r="AT413" i="4"/>
  <c r="AU413" i="4" s="1"/>
  <c r="AV413" i="4"/>
  <c r="AW413" i="4"/>
  <c r="AX413" i="4"/>
  <c r="AZ413" i="4" s="1"/>
  <c r="AL414" i="4"/>
  <c r="AM414" i="4"/>
  <c r="AN414" i="4"/>
  <c r="AO414" i="4"/>
  <c r="AT414" i="4"/>
  <c r="AV414" i="4"/>
  <c r="AX414" i="4"/>
  <c r="AZ414" i="4" s="1"/>
  <c r="BA414" i="4"/>
  <c r="AL415" i="4"/>
  <c r="AM415" i="4"/>
  <c r="AN415" i="4"/>
  <c r="AO415" i="4"/>
  <c r="AT415" i="4"/>
  <c r="AX415" i="4"/>
  <c r="AL416" i="4"/>
  <c r="AM416" i="4"/>
  <c r="AN416" i="4"/>
  <c r="AO416" i="4"/>
  <c r="AT416" i="4"/>
  <c r="AX416" i="4"/>
  <c r="AZ416" i="4" s="1"/>
  <c r="AY416" i="4"/>
  <c r="BA416" i="4"/>
  <c r="AL417" i="4"/>
  <c r="AM417" i="4"/>
  <c r="AN417" i="4"/>
  <c r="AO417" i="4"/>
  <c r="AT417" i="4"/>
  <c r="AX417" i="4"/>
  <c r="AZ417" i="4" s="1"/>
  <c r="BA417" i="4"/>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X421" i="4"/>
  <c r="AZ421" i="4" s="1"/>
  <c r="AY421" i="4"/>
  <c r="AL422" i="4"/>
  <c r="AM422" i="4"/>
  <c r="AN422" i="4"/>
  <c r="AO422" i="4"/>
  <c r="AT422" i="4"/>
  <c r="AX422" i="4"/>
  <c r="AY422" i="4" s="1"/>
  <c r="AL423" i="4"/>
  <c r="AM423" i="4"/>
  <c r="AN423" i="4"/>
  <c r="AO423" i="4"/>
  <c r="AT423" i="4"/>
  <c r="AV423" i="4" s="1"/>
  <c r="AX423" i="4"/>
  <c r="AL424" i="4"/>
  <c r="AM424" i="4"/>
  <c r="AN424" i="4"/>
  <c r="AO424" i="4"/>
  <c r="AT424" i="4"/>
  <c r="AX424" i="4"/>
  <c r="AL425" i="4"/>
  <c r="AM425" i="4"/>
  <c r="AN425" i="4"/>
  <c r="AO425" i="4"/>
  <c r="AT425" i="4"/>
  <c r="AV425" i="4"/>
  <c r="AX425" i="4"/>
  <c r="AZ425" i="4" s="1"/>
  <c r="AL426" i="4"/>
  <c r="AM426" i="4"/>
  <c r="AN426" i="4"/>
  <c r="AO426" i="4"/>
  <c r="AT426" i="4"/>
  <c r="AU426" i="4" s="1"/>
  <c r="AV426" i="4"/>
  <c r="AX426" i="4"/>
  <c r="AZ426" i="4" s="1"/>
  <c r="BA426" i="4"/>
  <c r="AL427" i="4"/>
  <c r="AM427" i="4"/>
  <c r="AN427" i="4"/>
  <c r="AO427" i="4"/>
  <c r="AT427" i="4"/>
  <c r="AX427" i="4"/>
  <c r="AY427" i="4" s="1"/>
  <c r="AL428" i="4"/>
  <c r="AM428" i="4"/>
  <c r="AN428" i="4"/>
  <c r="AO428" i="4"/>
  <c r="AT428" i="4"/>
  <c r="AW428" i="4" s="1"/>
  <c r="AX428" i="4"/>
  <c r="AL429" i="4"/>
  <c r="AM429" i="4"/>
  <c r="AN429" i="4"/>
  <c r="AO429" i="4"/>
  <c r="AT429" i="4"/>
  <c r="AU429" i="4" s="1"/>
  <c r="AV429" i="4"/>
  <c r="AW429" i="4"/>
  <c r="AX429" i="4"/>
  <c r="AZ429" i="4" s="1"/>
  <c r="BA429" i="4"/>
  <c r="AL430" i="4"/>
  <c r="AM430" i="4"/>
  <c r="AN430" i="4"/>
  <c r="AO430" i="4"/>
  <c r="AT430" i="4"/>
  <c r="AX430" i="4"/>
  <c r="AZ430" i="4" s="1"/>
  <c r="BA430" i="4"/>
  <c r="AL431" i="4"/>
  <c r="AM431" i="4"/>
  <c r="AN431" i="4"/>
  <c r="AO431" i="4"/>
  <c r="AT431" i="4"/>
  <c r="AX431" i="4"/>
  <c r="AL432" i="4"/>
  <c r="AM432" i="4"/>
  <c r="AN432" i="4"/>
  <c r="AO432" i="4"/>
  <c r="AT432" i="4"/>
  <c r="AU432" i="4" s="1"/>
  <c r="AX432" i="4"/>
  <c r="AY432" i="4" s="1"/>
  <c r="AL433" i="4"/>
  <c r="AM433" i="4"/>
  <c r="AN433" i="4"/>
  <c r="AO433" i="4"/>
  <c r="AT433" i="4"/>
  <c r="AX433" i="4"/>
  <c r="AZ433" i="4" s="1"/>
  <c r="AL434" i="4"/>
  <c r="AM434" i="4"/>
  <c r="AN434" i="4"/>
  <c r="AO434" i="4"/>
  <c r="AT434" i="4"/>
  <c r="AV434" i="4"/>
  <c r="AX434" i="4"/>
  <c r="AL435" i="4"/>
  <c r="AM435" i="4"/>
  <c r="AN435" i="4"/>
  <c r="AO435" i="4"/>
  <c r="AT435" i="4"/>
  <c r="AX435" i="4"/>
  <c r="AL436" i="4"/>
  <c r="AM436" i="4"/>
  <c r="AN436" i="4"/>
  <c r="AO436" i="4"/>
  <c r="AT436" i="4"/>
  <c r="AW436" i="4" s="1"/>
  <c r="AX436" i="4"/>
  <c r="AL437" i="4"/>
  <c r="AM437" i="4"/>
  <c r="AN437" i="4"/>
  <c r="AO437" i="4"/>
  <c r="AT437" i="4"/>
  <c r="AX437" i="4"/>
  <c r="AY437" i="4"/>
  <c r="AL438" i="4"/>
  <c r="AM438" i="4"/>
  <c r="AN438" i="4"/>
  <c r="AO438" i="4"/>
  <c r="AT438" i="4"/>
  <c r="AV438" i="4" s="1"/>
  <c r="AX438" i="4"/>
  <c r="AY438" i="4"/>
  <c r="AL439" i="4"/>
  <c r="AM439" i="4"/>
  <c r="AN439" i="4"/>
  <c r="AO439" i="4"/>
  <c r="AT439" i="4"/>
  <c r="AU439" i="4" s="1"/>
  <c r="AV439" i="4"/>
  <c r="AW439" i="4"/>
  <c r="AX439" i="4"/>
  <c r="AY439" i="4" s="1"/>
  <c r="AL440" i="4"/>
  <c r="AM440" i="4"/>
  <c r="AN440" i="4"/>
  <c r="AO440" i="4"/>
  <c r="AT440" i="4"/>
  <c r="AX440" i="4"/>
  <c r="AY440" i="4" s="1"/>
  <c r="AL441" i="4"/>
  <c r="AM441" i="4"/>
  <c r="AN441" i="4"/>
  <c r="AO441" i="4"/>
  <c r="AT441" i="4"/>
  <c r="AU441" i="4" s="1"/>
  <c r="AV441" i="4"/>
  <c r="AW441" i="4"/>
  <c r="AX441" i="4"/>
  <c r="AZ441" i="4" s="1"/>
  <c r="AL442" i="4"/>
  <c r="AM442" i="4"/>
  <c r="AN442" i="4"/>
  <c r="AO442" i="4"/>
  <c r="AT442" i="4"/>
  <c r="AX442" i="4"/>
  <c r="BA442" i="4" s="1"/>
  <c r="AL443" i="4"/>
  <c r="AM443" i="4"/>
  <c r="AN443" i="4"/>
  <c r="AO443" i="4"/>
  <c r="AT443" i="4"/>
  <c r="AX443" i="4"/>
  <c r="AY443" i="4"/>
  <c r="AL444" i="4"/>
  <c r="AM444" i="4"/>
  <c r="AN444" i="4"/>
  <c r="AO444" i="4"/>
  <c r="AT444" i="4"/>
  <c r="AX444" i="4"/>
  <c r="AL445" i="4"/>
  <c r="AM445" i="4"/>
  <c r="AN445" i="4"/>
  <c r="AO445" i="4"/>
  <c r="AT445" i="4"/>
  <c r="AX445" i="4"/>
  <c r="AY445" i="4" s="1"/>
  <c r="AL446" i="4"/>
  <c r="AM446" i="4"/>
  <c r="AN446" i="4"/>
  <c r="AO446" i="4"/>
  <c r="AT446" i="4"/>
  <c r="AV446" i="4" s="1"/>
  <c r="AX446" i="4"/>
  <c r="AZ446" i="4" s="1"/>
  <c r="AY446" i="4"/>
  <c r="BA446" i="4"/>
  <c r="AL447" i="4"/>
  <c r="AM447" i="4"/>
  <c r="AN447" i="4"/>
  <c r="AO447" i="4"/>
  <c r="AT447" i="4"/>
  <c r="AX447" i="4"/>
  <c r="AL448" i="4"/>
  <c r="AM448" i="4"/>
  <c r="AN448" i="4"/>
  <c r="AO448" i="4"/>
  <c r="AT448" i="4"/>
  <c r="AU448" i="4" s="1"/>
  <c r="AW448" i="4"/>
  <c r="AX448" i="4"/>
  <c r="AL449" i="4"/>
  <c r="AM449" i="4"/>
  <c r="AN449" i="4"/>
  <c r="AO449" i="4"/>
  <c r="AT449" i="4"/>
  <c r="AU449" i="4" s="1"/>
  <c r="AW449" i="4"/>
  <c r="AX449" i="4"/>
  <c r="AZ449" i="4" s="1"/>
  <c r="BA449" i="4"/>
  <c r="AL450" i="4"/>
  <c r="AM450" i="4"/>
  <c r="AN450" i="4"/>
  <c r="AO450" i="4"/>
  <c r="AT450" i="4"/>
  <c r="AX450" i="4"/>
  <c r="BA450" i="4"/>
  <c r="AL451" i="4"/>
  <c r="AM451" i="4"/>
  <c r="AN451" i="4"/>
  <c r="AO451" i="4"/>
  <c r="AT451" i="4"/>
  <c r="AX451" i="4"/>
  <c r="BA451" i="4"/>
  <c r="AL452" i="4"/>
  <c r="AM452" i="4"/>
  <c r="AN452" i="4"/>
  <c r="AO452" i="4"/>
  <c r="AT452" i="4"/>
  <c r="AX452" i="4"/>
  <c r="AL453" i="4"/>
  <c r="AM453" i="4"/>
  <c r="AN453" i="4"/>
  <c r="AO453" i="4"/>
  <c r="AT453" i="4"/>
  <c r="AU453" i="4" s="1"/>
  <c r="AV453" i="4"/>
  <c r="AW453" i="4"/>
  <c r="AX453" i="4"/>
  <c r="AZ453" i="4" s="1"/>
  <c r="BA453" i="4"/>
  <c r="AL454" i="4"/>
  <c r="AM454" i="4"/>
  <c r="AN454" i="4"/>
  <c r="AO454" i="4"/>
  <c r="AT454" i="4"/>
  <c r="AV454" i="4" s="1"/>
  <c r="AX454" i="4"/>
  <c r="AZ454" i="4" s="1"/>
  <c r="AY454" i="4"/>
  <c r="BA454" i="4"/>
  <c r="AL455" i="4"/>
  <c r="AM455" i="4"/>
  <c r="AN455" i="4"/>
  <c r="AO455" i="4"/>
  <c r="AT455" i="4"/>
  <c r="AU455" i="4" s="1"/>
  <c r="AX455" i="4"/>
  <c r="AL456" i="4"/>
  <c r="AM456" i="4"/>
  <c r="AN456" i="4"/>
  <c r="AO456" i="4"/>
  <c r="AT456" i="4"/>
  <c r="AX456" i="4"/>
  <c r="AL457" i="4"/>
  <c r="AM457" i="4"/>
  <c r="AN457" i="4"/>
  <c r="AO457" i="4"/>
  <c r="AT457" i="4"/>
  <c r="AX457" i="4"/>
  <c r="AL458" i="4"/>
  <c r="AM458" i="4"/>
  <c r="AN458" i="4"/>
  <c r="AO458" i="4"/>
  <c r="AT458" i="4"/>
  <c r="AV458" i="4"/>
  <c r="AX458" i="4"/>
  <c r="AL459" i="4"/>
  <c r="AM459" i="4"/>
  <c r="AN459" i="4"/>
  <c r="AO459" i="4"/>
  <c r="AT459" i="4"/>
  <c r="AX459" i="4"/>
  <c r="BA459" i="4" s="1"/>
  <c r="AL460" i="4"/>
  <c r="AM460" i="4"/>
  <c r="AN460" i="4"/>
  <c r="AO460" i="4"/>
  <c r="AT460" i="4"/>
  <c r="AU460" i="4" s="1"/>
  <c r="AV460" i="4"/>
  <c r="AW460" i="4"/>
  <c r="AX460" i="4"/>
  <c r="AL461" i="4"/>
  <c r="AM461" i="4"/>
  <c r="AN461" i="4"/>
  <c r="AO461" i="4"/>
  <c r="AT461" i="4"/>
  <c r="AU461" i="4" s="1"/>
  <c r="AV461" i="4"/>
  <c r="AW461" i="4"/>
  <c r="AX461" i="4"/>
  <c r="AZ461" i="4" s="1"/>
  <c r="BA461" i="4"/>
  <c r="AL462" i="4"/>
  <c r="AM462" i="4"/>
  <c r="AN462" i="4"/>
  <c r="AO462" i="4"/>
  <c r="AT462" i="4"/>
  <c r="AX462" i="4"/>
  <c r="AZ462" i="4" s="1"/>
  <c r="BA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c r="AL466" i="4"/>
  <c r="AM466" i="4"/>
  <c r="AN466" i="4"/>
  <c r="AO466" i="4"/>
  <c r="AT466" i="4"/>
  <c r="AU466" i="4" s="1"/>
  <c r="AW466" i="4"/>
  <c r="AX466" i="4"/>
  <c r="AL467" i="4"/>
  <c r="AM467" i="4"/>
  <c r="AN467" i="4"/>
  <c r="AO467" i="4"/>
  <c r="AT467" i="4"/>
  <c r="AX467" i="4"/>
  <c r="BA467" i="4"/>
  <c r="AL468" i="4"/>
  <c r="AM468" i="4"/>
  <c r="AN468" i="4"/>
  <c r="AO468" i="4"/>
  <c r="AT468" i="4"/>
  <c r="AV468" i="4" s="1"/>
  <c r="AX468" i="4"/>
  <c r="BA468" i="4"/>
  <c r="AL469" i="4"/>
  <c r="AM469" i="4"/>
  <c r="AN469" i="4"/>
  <c r="AO469" i="4"/>
  <c r="AT469" i="4"/>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X476" i="4"/>
  <c r="BA476" i="4" s="1"/>
  <c r="AL477" i="4"/>
  <c r="AM477" i="4"/>
  <c r="AN477" i="4"/>
  <c r="AO477" i="4"/>
  <c r="AT477" i="4"/>
  <c r="AX477" i="4"/>
  <c r="BA477" i="4" s="1"/>
  <c r="AL478" i="4"/>
  <c r="AM478" i="4"/>
  <c r="AN478" i="4"/>
  <c r="AO478" i="4"/>
  <c r="AT478" i="4"/>
  <c r="AW478" i="4" s="1"/>
  <c r="AV478" i="4"/>
  <c r="AX478" i="4"/>
  <c r="BA478" i="4" s="1"/>
  <c r="AL479" i="4"/>
  <c r="AM479" i="4"/>
  <c r="AN479" i="4"/>
  <c r="AO479" i="4"/>
  <c r="AT479" i="4"/>
  <c r="AX479" i="4"/>
  <c r="AL480" i="4"/>
  <c r="AM480" i="4"/>
  <c r="AN480" i="4"/>
  <c r="AO480" i="4"/>
  <c r="AT480" i="4"/>
  <c r="AV480" i="4" s="1"/>
  <c r="AU480" i="4"/>
  <c r="AX480" i="4"/>
  <c r="AL481" i="4"/>
  <c r="AM481" i="4"/>
  <c r="AN481" i="4"/>
  <c r="AO481" i="4"/>
  <c r="AT481" i="4"/>
  <c r="AW481" i="4" s="1"/>
  <c r="AX481" i="4"/>
  <c r="BA481" i="4"/>
  <c r="AL482" i="4"/>
  <c r="AM482" i="4"/>
  <c r="AN482" i="4"/>
  <c r="AO482" i="4"/>
  <c r="AT482" i="4"/>
  <c r="AX482" i="4"/>
  <c r="BA482" i="4" s="1"/>
  <c r="AL483" i="4"/>
  <c r="AM483" i="4"/>
  <c r="AN483" i="4"/>
  <c r="AO483" i="4"/>
  <c r="AT483" i="4"/>
  <c r="AX483" i="4"/>
  <c r="BA483" i="4"/>
  <c r="AL484" i="4"/>
  <c r="AM484" i="4"/>
  <c r="AN484" i="4"/>
  <c r="AO484" i="4"/>
  <c r="AT484" i="4"/>
  <c r="AX484" i="4"/>
  <c r="AL485" i="4"/>
  <c r="AM485" i="4"/>
  <c r="AN485" i="4"/>
  <c r="AO485" i="4"/>
  <c r="AT485" i="4"/>
  <c r="AX485" i="4"/>
  <c r="BA485" i="4" s="1"/>
  <c r="AL486" i="4"/>
  <c r="AM486" i="4"/>
  <c r="AN486" i="4"/>
  <c r="AO486" i="4"/>
  <c r="AT486" i="4"/>
  <c r="AX486" i="4"/>
  <c r="BA486" i="4"/>
  <c r="AL487" i="4"/>
  <c r="AM487" i="4"/>
  <c r="AN487" i="4"/>
  <c r="AO487" i="4"/>
  <c r="AT487" i="4"/>
  <c r="AV487" i="4" s="1"/>
  <c r="AW487" i="4"/>
  <c r="AX487" i="4"/>
  <c r="AL488" i="4"/>
  <c r="AM488" i="4"/>
  <c r="AN488" i="4"/>
  <c r="AO488" i="4"/>
  <c r="AT488" i="4"/>
  <c r="AV488" i="4" s="1"/>
  <c r="AW488" i="4"/>
  <c r="AX488" i="4"/>
  <c r="AL489" i="4"/>
  <c r="AM489" i="4"/>
  <c r="AN489" i="4"/>
  <c r="AO489" i="4"/>
  <c r="AT489" i="4"/>
  <c r="AW489" i="4" s="1"/>
  <c r="AX489" i="4"/>
  <c r="BA489" i="4" s="1"/>
  <c r="AL490" i="4"/>
  <c r="AM490" i="4"/>
  <c r="AN490" i="4"/>
  <c r="AO490" i="4"/>
  <c r="AT490" i="4"/>
  <c r="AU490" i="4" s="1"/>
  <c r="AX490" i="4"/>
  <c r="BA490" i="4" s="1"/>
  <c r="AL491" i="4"/>
  <c r="AM491" i="4"/>
  <c r="AN491" i="4"/>
  <c r="AO491" i="4"/>
  <c r="AT491" i="4"/>
  <c r="AV491" i="4" s="1"/>
  <c r="AU491" i="4"/>
  <c r="AX491" i="4"/>
  <c r="BA491" i="4"/>
  <c r="AL492" i="4"/>
  <c r="AM492" i="4"/>
  <c r="AN492" i="4"/>
  <c r="AO492" i="4"/>
  <c r="AT492" i="4"/>
  <c r="AX492" i="4"/>
  <c r="AL493" i="4"/>
  <c r="AM493" i="4"/>
  <c r="AN493" i="4"/>
  <c r="AO493" i="4"/>
  <c r="AT493" i="4"/>
  <c r="AX493" i="4"/>
  <c r="AL494" i="4"/>
  <c r="AM494" i="4"/>
  <c r="AN494" i="4"/>
  <c r="AO494" i="4"/>
  <c r="AT494" i="4"/>
  <c r="AW494" i="4" s="1"/>
  <c r="AV494" i="4"/>
  <c r="AX494" i="4"/>
  <c r="BA494" i="4" s="1"/>
  <c r="AL495" i="4"/>
  <c r="AM495" i="4"/>
  <c r="AN495" i="4"/>
  <c r="AO495" i="4"/>
  <c r="AT495" i="4"/>
  <c r="AX495" i="4"/>
  <c r="BA495" i="4"/>
  <c r="AL496" i="4"/>
  <c r="AM496" i="4"/>
  <c r="AN496" i="4"/>
  <c r="AO496" i="4"/>
  <c r="AT496" i="4"/>
  <c r="AX496" i="4"/>
  <c r="AL497" i="4"/>
  <c r="AM497" i="4"/>
  <c r="AN497" i="4"/>
  <c r="AO497" i="4"/>
  <c r="AT497" i="4"/>
  <c r="AW497" i="4" s="1"/>
  <c r="AX497" i="4"/>
  <c r="BA497" i="4" s="1"/>
  <c r="AL498" i="4"/>
  <c r="AM498" i="4"/>
  <c r="AN498" i="4"/>
  <c r="AO498" i="4"/>
  <c r="AT498" i="4"/>
  <c r="AU498" i="4" s="1"/>
  <c r="AV498" i="4"/>
  <c r="AW498" i="4"/>
  <c r="AX498" i="4"/>
  <c r="BA498" i="4" s="1"/>
  <c r="AL499" i="4"/>
  <c r="AM499" i="4"/>
  <c r="AN499" i="4"/>
  <c r="AO499" i="4"/>
  <c r="AT499" i="4"/>
  <c r="AV499" i="4" s="1"/>
  <c r="AU499" i="4"/>
  <c r="AX499" i="4"/>
  <c r="BA499" i="4"/>
  <c r="AL500" i="4"/>
  <c r="AM500" i="4"/>
  <c r="AN500" i="4"/>
  <c r="AO500" i="4"/>
  <c r="AT500" i="4"/>
  <c r="AX500" i="4"/>
  <c r="BA500" i="4" s="1"/>
  <c r="AL501" i="4"/>
  <c r="AM501" i="4"/>
  <c r="AN501" i="4"/>
  <c r="AO501" i="4"/>
  <c r="AT501" i="4"/>
  <c r="AV501" i="4" s="1"/>
  <c r="AU501" i="4"/>
  <c r="AX501" i="4"/>
  <c r="BA501" i="4"/>
  <c r="AL502" i="4"/>
  <c r="AM502" i="4"/>
  <c r="AN502" i="4"/>
  <c r="AO502" i="4"/>
  <c r="AT502" i="4"/>
  <c r="AX502" i="4"/>
  <c r="AY502" i="4"/>
  <c r="AL503" i="4"/>
  <c r="AM503" i="4"/>
  <c r="AN503" i="4"/>
  <c r="AO503" i="4"/>
  <c r="AT503" i="4"/>
  <c r="AW503" i="4" s="1"/>
  <c r="AX503" i="4"/>
  <c r="AL504" i="4"/>
  <c r="AM504" i="4"/>
  <c r="AN504" i="4"/>
  <c r="AO504" i="4"/>
  <c r="AT504" i="4"/>
  <c r="AX504" i="4"/>
  <c r="AL505" i="4"/>
  <c r="AM505" i="4"/>
  <c r="AN505" i="4"/>
  <c r="AO505" i="4"/>
  <c r="AT505" i="4"/>
  <c r="AX505" i="4"/>
  <c r="AZ505" i="4" s="1"/>
  <c r="AY505" i="4"/>
  <c r="AL506" i="4"/>
  <c r="AM506" i="4"/>
  <c r="AN506" i="4"/>
  <c r="AO506" i="4"/>
  <c r="AT506" i="4"/>
  <c r="AU506" i="4" s="1"/>
  <c r="AX506" i="4"/>
  <c r="AZ506" i="4" s="1"/>
  <c r="AY506" i="4"/>
  <c r="AL507" i="4"/>
  <c r="AM507" i="4"/>
  <c r="AN507" i="4"/>
  <c r="AO507" i="4"/>
  <c r="AT507" i="4"/>
  <c r="AX507" i="4"/>
  <c r="BA507" i="4"/>
  <c r="AL508" i="4"/>
  <c r="AM508" i="4"/>
  <c r="AN508" i="4"/>
  <c r="AO508" i="4"/>
  <c r="AT508" i="4"/>
  <c r="AX508" i="4"/>
  <c r="AL509" i="4"/>
  <c r="AM509" i="4"/>
  <c r="AN509" i="4"/>
  <c r="AO509" i="4"/>
  <c r="AT509" i="4"/>
  <c r="AW509" i="4" s="1"/>
  <c r="AU509" i="4"/>
  <c r="AX509" i="4"/>
  <c r="AZ509" i="4" s="1"/>
  <c r="BA509" i="4"/>
  <c r="AL510" i="4"/>
  <c r="AM510" i="4"/>
  <c r="AN510" i="4"/>
  <c r="AO510" i="4"/>
  <c r="AT510" i="4"/>
  <c r="AX510" i="4"/>
  <c r="AL511" i="4"/>
  <c r="AM511" i="4"/>
  <c r="AN511" i="4"/>
  <c r="AO511" i="4"/>
  <c r="AT511" i="4"/>
  <c r="AV511" i="4" s="1"/>
  <c r="AU511" i="4"/>
  <c r="AX511" i="4"/>
  <c r="AZ511" i="4" s="1"/>
  <c r="AY511" i="4"/>
  <c r="AL512" i="4"/>
  <c r="AM512" i="4"/>
  <c r="AN512" i="4"/>
  <c r="AO512" i="4"/>
  <c r="AT512" i="4"/>
  <c r="AW512" i="4" s="1"/>
  <c r="AX512" i="4"/>
  <c r="AL513" i="4"/>
  <c r="AM513" i="4"/>
  <c r="AN513" i="4"/>
  <c r="AO513" i="4"/>
  <c r="AT513" i="4"/>
  <c r="AX513" i="4"/>
  <c r="AZ513" i="4" s="1"/>
  <c r="AY513" i="4"/>
  <c r="BA513" i="4"/>
  <c r="AL514" i="4"/>
  <c r="AM514" i="4"/>
  <c r="AN514" i="4"/>
  <c r="AO514" i="4"/>
  <c r="AT514" i="4"/>
  <c r="AW514" i="4" s="1"/>
  <c r="AV514" i="4"/>
  <c r="AX514" i="4"/>
  <c r="AL515" i="4"/>
  <c r="AM515" i="4"/>
  <c r="AN515" i="4"/>
  <c r="AO515" i="4"/>
  <c r="AT515" i="4"/>
  <c r="AU515" i="4" s="1"/>
  <c r="AV515" i="4"/>
  <c r="AW515" i="4"/>
  <c r="AX515" i="4"/>
  <c r="AZ515" i="4" s="1"/>
  <c r="BA515" i="4"/>
  <c r="AL516" i="4"/>
  <c r="AM516" i="4"/>
  <c r="AN516" i="4"/>
  <c r="AO516" i="4"/>
  <c r="AT516" i="4"/>
  <c r="AW516" i="4" s="1"/>
  <c r="AX516" i="4"/>
  <c r="AL517" i="4"/>
  <c r="AM517" i="4"/>
  <c r="AN517" i="4"/>
  <c r="AO517" i="4"/>
  <c r="AT517" i="4"/>
  <c r="AW517" i="4" s="1"/>
  <c r="AU517" i="4"/>
  <c r="AX517" i="4"/>
  <c r="AZ517" i="4" s="1"/>
  <c r="BA517" i="4"/>
  <c r="AL518" i="4"/>
  <c r="AM518" i="4"/>
  <c r="AN518" i="4"/>
  <c r="AO518" i="4"/>
  <c r="AT518" i="4"/>
  <c r="AX518" i="4"/>
  <c r="AL519" i="4"/>
  <c r="AM519" i="4"/>
  <c r="AN519" i="4"/>
  <c r="AO519" i="4"/>
  <c r="AT519" i="4"/>
  <c r="AV519" i="4" s="1"/>
  <c r="AU519" i="4"/>
  <c r="AX519" i="4"/>
  <c r="AZ519" i="4" s="1"/>
  <c r="AY519" i="4"/>
  <c r="AL520" i="4"/>
  <c r="AM520" i="4"/>
  <c r="AN520" i="4"/>
  <c r="AO520" i="4"/>
  <c r="AT520" i="4"/>
  <c r="AW520" i="4" s="1"/>
  <c r="AX520" i="4"/>
  <c r="AL521" i="4"/>
  <c r="AM521" i="4"/>
  <c r="AN521" i="4"/>
  <c r="AO521" i="4"/>
  <c r="AT521" i="4"/>
  <c r="AX521" i="4"/>
  <c r="AZ521" i="4" s="1"/>
  <c r="AY521" i="4"/>
  <c r="BA521" i="4"/>
  <c r="AL522" i="4"/>
  <c r="AM522" i="4"/>
  <c r="AN522" i="4"/>
  <c r="AO522" i="4"/>
  <c r="AT522" i="4"/>
  <c r="AW522" i="4" s="1"/>
  <c r="AX522" i="4"/>
  <c r="AL523" i="4"/>
  <c r="AM523" i="4"/>
  <c r="AN523" i="4"/>
  <c r="AO523" i="4"/>
  <c r="AT523" i="4"/>
  <c r="AV523" i="4" s="1"/>
  <c r="AU523" i="4"/>
  <c r="AX523" i="4"/>
  <c r="AZ523" i="4" s="1"/>
  <c r="AY523" i="4"/>
  <c r="AL524" i="4"/>
  <c r="AM524" i="4"/>
  <c r="AN524" i="4"/>
  <c r="AO524" i="4"/>
  <c r="AT524" i="4"/>
  <c r="AX524" i="4"/>
  <c r="AL525" i="4"/>
  <c r="AM525" i="4"/>
  <c r="AN525" i="4"/>
  <c r="AO525" i="4"/>
  <c r="AT525" i="4"/>
  <c r="AX525" i="4"/>
  <c r="AZ525" i="4" s="1"/>
  <c r="AY525" i="4"/>
  <c r="BA525" i="4"/>
  <c r="AL526" i="4"/>
  <c r="AM526" i="4"/>
  <c r="AN526" i="4"/>
  <c r="AO526" i="4"/>
  <c r="AT526" i="4"/>
  <c r="AU526" i="4" s="1"/>
  <c r="AX526" i="4"/>
  <c r="AL527" i="4"/>
  <c r="AM527" i="4"/>
  <c r="AN527" i="4"/>
  <c r="AO527" i="4"/>
  <c r="AT527" i="4"/>
  <c r="AX527" i="4"/>
  <c r="AL528" i="4"/>
  <c r="AM528" i="4"/>
  <c r="AN528" i="4"/>
  <c r="AO528" i="4"/>
  <c r="AT528" i="4"/>
  <c r="AW528" i="4" s="1"/>
  <c r="AX528" i="4"/>
  <c r="AL529" i="4"/>
  <c r="AM529" i="4"/>
  <c r="AN529" i="4"/>
  <c r="AO529" i="4"/>
  <c r="AT529" i="4"/>
  <c r="AW529" i="4" s="1"/>
  <c r="AX529" i="4"/>
  <c r="AZ529" i="4" s="1"/>
  <c r="AY529" i="4"/>
  <c r="AL530" i="4"/>
  <c r="AM530" i="4"/>
  <c r="AN530" i="4"/>
  <c r="AO530" i="4"/>
  <c r="AT530" i="4"/>
  <c r="AU530" i="4"/>
  <c r="AX530" i="4"/>
  <c r="AL531" i="4"/>
  <c r="AM531" i="4"/>
  <c r="AN531" i="4"/>
  <c r="AO531" i="4"/>
  <c r="AT531" i="4"/>
  <c r="AU531" i="4" s="1"/>
  <c r="AV531" i="4"/>
  <c r="AW531" i="4"/>
  <c r="AX531" i="4"/>
  <c r="AZ531" i="4" s="1"/>
  <c r="BA531" i="4"/>
  <c r="AL532" i="4"/>
  <c r="AM532" i="4"/>
  <c r="AN532" i="4"/>
  <c r="AO532" i="4"/>
  <c r="AT532" i="4"/>
  <c r="AW532" i="4" s="1"/>
  <c r="AX532" i="4"/>
  <c r="AL533" i="4"/>
  <c r="AM533" i="4"/>
  <c r="AN533" i="4"/>
  <c r="AO533" i="4"/>
  <c r="AT533" i="4"/>
  <c r="AW533" i="4" s="1"/>
  <c r="AU533" i="4"/>
  <c r="AX533" i="4"/>
  <c r="AZ533" i="4" s="1"/>
  <c r="BA533" i="4"/>
  <c r="AL534" i="4"/>
  <c r="AM534" i="4"/>
  <c r="AN534" i="4"/>
  <c r="AO534" i="4"/>
  <c r="AT534" i="4"/>
  <c r="AX534" i="4"/>
  <c r="AL535" i="4"/>
  <c r="AM535" i="4"/>
  <c r="AN535" i="4"/>
  <c r="AO535" i="4"/>
  <c r="AT535" i="4"/>
  <c r="AV535" i="4" s="1"/>
  <c r="AU535" i="4"/>
  <c r="AX535" i="4"/>
  <c r="AZ535" i="4" s="1"/>
  <c r="AY535" i="4"/>
  <c r="AL536" i="4"/>
  <c r="AM536" i="4"/>
  <c r="AN536" i="4"/>
  <c r="AO536" i="4"/>
  <c r="AT536" i="4"/>
  <c r="AW536" i="4" s="1"/>
  <c r="AX536" i="4"/>
  <c r="AL537" i="4"/>
  <c r="AM537" i="4"/>
  <c r="AN537" i="4"/>
  <c r="AO537" i="4"/>
  <c r="AT537" i="4"/>
  <c r="AX537" i="4"/>
  <c r="AZ537" i="4" s="1"/>
  <c r="AY537" i="4"/>
  <c r="BA537" i="4"/>
  <c r="AL538" i="4"/>
  <c r="AM538" i="4"/>
  <c r="AN538" i="4"/>
  <c r="AO538" i="4"/>
  <c r="AT538" i="4"/>
  <c r="AU538" i="4" s="1"/>
  <c r="AX538" i="4"/>
  <c r="AZ538" i="4"/>
  <c r="AL539" i="4"/>
  <c r="AM539" i="4"/>
  <c r="AN539" i="4"/>
  <c r="AO539" i="4"/>
  <c r="AT539" i="4"/>
  <c r="AU539" i="4" s="1"/>
  <c r="AV539" i="4"/>
  <c r="AW539" i="4"/>
  <c r="AX539" i="4"/>
  <c r="AY539" i="4" s="1"/>
  <c r="BA539" i="4"/>
  <c r="AL540" i="4"/>
  <c r="AM540" i="4"/>
  <c r="AN540" i="4"/>
  <c r="AO540" i="4"/>
  <c r="AT540" i="4"/>
  <c r="AU540" i="4" s="1"/>
  <c r="AX540" i="4"/>
  <c r="AY540" i="4" s="1"/>
  <c r="AZ540" i="4"/>
  <c r="BA540" i="4"/>
  <c r="AL541" i="4"/>
  <c r="AM541" i="4"/>
  <c r="AN541" i="4"/>
  <c r="AO541" i="4"/>
  <c r="AT541" i="4"/>
  <c r="AU541" i="4" s="1"/>
  <c r="AX541" i="4"/>
  <c r="AZ541" i="4"/>
  <c r="AL542" i="4"/>
  <c r="AM542" i="4"/>
  <c r="AN542" i="4"/>
  <c r="AO542" i="4"/>
  <c r="AT542" i="4"/>
  <c r="AV542" i="4" s="1"/>
  <c r="AU542" i="4"/>
  <c r="AW542" i="4"/>
  <c r="AX542" i="4"/>
  <c r="AY542" i="4" s="1"/>
  <c r="BA542" i="4"/>
  <c r="AL543" i="4"/>
  <c r="AM543" i="4"/>
  <c r="AN543" i="4"/>
  <c r="AO543" i="4"/>
  <c r="AT543" i="4"/>
  <c r="AX543" i="4"/>
  <c r="AZ543" i="4"/>
  <c r="AL544" i="4"/>
  <c r="AM544" i="4"/>
  <c r="AN544" i="4"/>
  <c r="AO544" i="4"/>
  <c r="AT544" i="4"/>
  <c r="AU544" i="4"/>
  <c r="AV544" i="4"/>
  <c r="AW544" i="4"/>
  <c r="AX544" i="4"/>
  <c r="AY544" i="4" s="1"/>
  <c r="AZ544" i="4"/>
  <c r="BA544" i="4"/>
  <c r="AL545" i="4"/>
  <c r="AM545" i="4"/>
  <c r="AN545" i="4"/>
  <c r="AO545" i="4"/>
  <c r="AT545" i="4"/>
  <c r="AV545" i="4" s="1"/>
  <c r="AX545" i="4"/>
  <c r="AZ545" i="4"/>
  <c r="AL546" i="4"/>
  <c r="AM546" i="4"/>
  <c r="AN546" i="4"/>
  <c r="AO546" i="4"/>
  <c r="AT546" i="4"/>
  <c r="AU546" i="4"/>
  <c r="AV546" i="4"/>
  <c r="AW546" i="4"/>
  <c r="AX546" i="4"/>
  <c r="AY546" i="4" s="1"/>
  <c r="AZ546" i="4"/>
  <c r="BA546" i="4"/>
  <c r="AL547" i="4"/>
  <c r="AM547" i="4"/>
  <c r="AN547" i="4"/>
  <c r="AO547" i="4"/>
  <c r="AT547" i="4"/>
  <c r="AU547" i="4" s="1"/>
  <c r="AX547" i="4"/>
  <c r="AZ547" i="4"/>
  <c r="AL548" i="4"/>
  <c r="AM548" i="4"/>
  <c r="AN548" i="4"/>
  <c r="AO548" i="4"/>
  <c r="AT548" i="4"/>
  <c r="AV548" i="4" s="1"/>
  <c r="AU548" i="4"/>
  <c r="AW548" i="4"/>
  <c r="AX548" i="4"/>
  <c r="AY548" i="4" s="1"/>
  <c r="BA548" i="4"/>
  <c r="AL549" i="4"/>
  <c r="AM549" i="4"/>
  <c r="AN549" i="4"/>
  <c r="AO549" i="4"/>
  <c r="AT549" i="4"/>
  <c r="AX549" i="4"/>
  <c r="AY549" i="4" s="1"/>
  <c r="BA549" i="4"/>
  <c r="AL550" i="4"/>
  <c r="AM550" i="4"/>
  <c r="AN550" i="4"/>
  <c r="AO550" i="4"/>
  <c r="AT550" i="4"/>
  <c r="AX550" i="4"/>
  <c r="AZ550" i="4"/>
  <c r="AL551" i="4"/>
  <c r="AM551" i="4"/>
  <c r="AN551" i="4"/>
  <c r="AO551" i="4"/>
  <c r="AT551" i="4"/>
  <c r="AW551" i="4" s="1"/>
  <c r="AU551" i="4"/>
  <c r="AX551" i="4"/>
  <c r="AL552" i="4"/>
  <c r="AM552" i="4"/>
  <c r="AN552" i="4"/>
  <c r="AO552" i="4"/>
  <c r="AT552" i="4"/>
  <c r="AU552" i="4"/>
  <c r="AX552" i="4"/>
  <c r="AZ552" i="4"/>
  <c r="AL553" i="4"/>
  <c r="AM553" i="4"/>
  <c r="AN553" i="4"/>
  <c r="AO553" i="4"/>
  <c r="AT553" i="4"/>
  <c r="AV553" i="4"/>
  <c r="AX553" i="4"/>
  <c r="AL554" i="4"/>
  <c r="AM554" i="4"/>
  <c r="AN554" i="4"/>
  <c r="AO554" i="4"/>
  <c r="AT554" i="4"/>
  <c r="AU554" i="4"/>
  <c r="AX554" i="4"/>
  <c r="AL555" i="4"/>
  <c r="AM555" i="4"/>
  <c r="AN555" i="4"/>
  <c r="AO555" i="4"/>
  <c r="AT555" i="4"/>
  <c r="AV555" i="4"/>
  <c r="AX555" i="4"/>
  <c r="AL556" i="4"/>
  <c r="AM556" i="4"/>
  <c r="AN556" i="4"/>
  <c r="AO556" i="4"/>
  <c r="AT556" i="4"/>
  <c r="AU556" i="4"/>
  <c r="AX556" i="4"/>
  <c r="AY556" i="4" s="1"/>
  <c r="AZ556" i="4"/>
  <c r="BA556" i="4"/>
  <c r="AL557" i="4"/>
  <c r="AM557" i="4"/>
  <c r="AN557" i="4"/>
  <c r="AO557" i="4"/>
  <c r="AT557" i="4"/>
  <c r="AW557" i="4" s="1"/>
  <c r="AX557" i="4"/>
  <c r="AZ557" i="4"/>
  <c r="AL558" i="4"/>
  <c r="AM558" i="4"/>
  <c r="AN558" i="4"/>
  <c r="AO558" i="4"/>
  <c r="AT558" i="4"/>
  <c r="AV558" i="4" s="1"/>
  <c r="AU558" i="4"/>
  <c r="AW558" i="4"/>
  <c r="AX558" i="4"/>
  <c r="AY558" i="4" s="1"/>
  <c r="BA558" i="4"/>
  <c r="AL559" i="4"/>
  <c r="AM559" i="4"/>
  <c r="AN559" i="4"/>
  <c r="AO559" i="4"/>
  <c r="AT559" i="4"/>
  <c r="AU559" i="4" s="1"/>
  <c r="AX559" i="4"/>
  <c r="AY559" i="4" s="1"/>
  <c r="AZ559" i="4"/>
  <c r="BA559" i="4"/>
  <c r="AL560" i="4"/>
  <c r="AM560" i="4"/>
  <c r="AN560" i="4"/>
  <c r="AO560" i="4"/>
  <c r="AT560" i="4"/>
  <c r="AU560" i="4" s="1"/>
  <c r="AV560" i="4"/>
  <c r="AW560" i="4"/>
  <c r="AX560" i="4"/>
  <c r="AY560" i="4" s="1"/>
  <c r="BA560" i="4"/>
  <c r="AL561" i="4"/>
  <c r="AM561" i="4"/>
  <c r="AN561" i="4"/>
  <c r="AO561" i="4"/>
  <c r="AT561" i="4"/>
  <c r="AV561" i="4" s="1"/>
  <c r="AX561" i="4"/>
  <c r="AY561" i="4" s="1"/>
  <c r="AZ561" i="4"/>
  <c r="BA561" i="4"/>
  <c r="AL562" i="4"/>
  <c r="AM562" i="4"/>
  <c r="AN562" i="4"/>
  <c r="AO562" i="4"/>
  <c r="AT562" i="4"/>
  <c r="AV562" i="4" s="1"/>
  <c r="AW562" i="4"/>
  <c r="AX562" i="4"/>
  <c r="AZ562" i="4"/>
  <c r="AL563" i="4"/>
  <c r="AM563" i="4"/>
  <c r="AN563" i="4"/>
  <c r="AO563" i="4"/>
  <c r="AT563" i="4"/>
  <c r="AU563" i="4" s="1"/>
  <c r="AV563" i="4"/>
  <c r="AX563" i="4"/>
  <c r="AY563" i="4" s="1"/>
  <c r="AZ563" i="4"/>
  <c r="BA563" i="4"/>
  <c r="AL564" i="4"/>
  <c r="AM564" i="4"/>
  <c r="AN564" i="4"/>
  <c r="AO564" i="4"/>
  <c r="AT564" i="4"/>
  <c r="AX564" i="4"/>
  <c r="AY564" i="4" s="1"/>
  <c r="AZ564" i="4"/>
  <c r="BA564" i="4"/>
  <c r="AL565" i="4"/>
  <c r="AM565" i="4"/>
  <c r="AN565" i="4"/>
  <c r="AO565" i="4"/>
  <c r="AT565" i="4"/>
  <c r="AU565" i="4" s="1"/>
  <c r="AV565" i="4"/>
  <c r="AX565" i="4"/>
  <c r="AZ565" i="4"/>
  <c r="AL566" i="4"/>
  <c r="AM566" i="4"/>
  <c r="AN566" i="4"/>
  <c r="AO566" i="4"/>
  <c r="AT566" i="4"/>
  <c r="AV566" i="4" s="1"/>
  <c r="AU566" i="4"/>
  <c r="AW566" i="4"/>
  <c r="AX566" i="4"/>
  <c r="AY566" i="4" s="1"/>
  <c r="AZ566" i="4"/>
  <c r="BA566" i="4"/>
  <c r="AL567" i="4"/>
  <c r="AM567" i="4"/>
  <c r="AN567" i="4"/>
  <c r="AO567" i="4"/>
  <c r="AT567" i="4"/>
  <c r="AV567" i="4"/>
  <c r="AX567" i="4"/>
  <c r="AZ567" i="4"/>
  <c r="AL568" i="4"/>
  <c r="AM568" i="4"/>
  <c r="AN568" i="4"/>
  <c r="AO568" i="4"/>
  <c r="AT568" i="4"/>
  <c r="AW568" i="4" s="1"/>
  <c r="AU568" i="4"/>
  <c r="AX568" i="4"/>
  <c r="AY568" i="4" s="1"/>
  <c r="AZ568" i="4"/>
  <c r="BA568" i="4"/>
  <c r="AL569" i="4"/>
  <c r="AM569" i="4"/>
  <c r="AN569" i="4"/>
  <c r="AO569" i="4"/>
  <c r="AT569" i="4"/>
  <c r="AV569" i="4"/>
  <c r="AX569" i="4"/>
  <c r="AZ569" i="4"/>
  <c r="AL570" i="4"/>
  <c r="AM570" i="4"/>
  <c r="AN570" i="4"/>
  <c r="AO570" i="4"/>
  <c r="AT570" i="4"/>
  <c r="AU570" i="4"/>
  <c r="AX570" i="4"/>
  <c r="BA570" i="4"/>
  <c r="AL571" i="4"/>
  <c r="AM571" i="4"/>
  <c r="AN571" i="4"/>
  <c r="AO571" i="4"/>
  <c r="AT571" i="4"/>
  <c r="AV571" i="4"/>
  <c r="AX571" i="4"/>
  <c r="AY571" i="4" s="1"/>
  <c r="AZ571" i="4"/>
  <c r="AL572" i="4"/>
  <c r="AM572" i="4"/>
  <c r="AN572" i="4"/>
  <c r="AO572" i="4"/>
  <c r="AT572" i="4"/>
  <c r="AU572" i="4"/>
  <c r="AX572" i="4"/>
  <c r="AL573" i="4"/>
  <c r="AM573" i="4"/>
  <c r="AN573" i="4"/>
  <c r="AO573" i="4"/>
  <c r="AT573" i="4"/>
  <c r="AU573" i="4" s="1"/>
  <c r="AV573" i="4"/>
  <c r="AX573" i="4"/>
  <c r="AL574" i="4"/>
  <c r="AM574" i="4"/>
  <c r="AN574" i="4"/>
  <c r="AO574" i="4"/>
  <c r="AT574" i="4"/>
  <c r="AU574" i="4"/>
  <c r="AX574" i="4"/>
  <c r="AL575" i="4"/>
  <c r="AM575" i="4"/>
  <c r="AN575" i="4"/>
  <c r="AO575" i="4"/>
  <c r="AT575" i="4"/>
  <c r="AW575" i="4" s="1"/>
  <c r="AU575" i="4"/>
  <c r="AV575" i="4"/>
  <c r="AX575" i="4"/>
  <c r="BA575" i="4"/>
  <c r="AL576" i="4"/>
  <c r="AM576" i="4"/>
  <c r="AN576" i="4"/>
  <c r="AO576" i="4"/>
  <c r="AT576" i="4"/>
  <c r="AX576" i="4"/>
  <c r="AZ576" i="4"/>
  <c r="AL577" i="4"/>
  <c r="AM577" i="4"/>
  <c r="AN577" i="4"/>
  <c r="AO577" i="4"/>
  <c r="AT577" i="4"/>
  <c r="AV577" i="4"/>
  <c r="AX577" i="4"/>
  <c r="BA577" i="4"/>
  <c r="AL578" i="4"/>
  <c r="AM578" i="4"/>
  <c r="AN578" i="4"/>
  <c r="AO578" i="4"/>
  <c r="AT578" i="4"/>
  <c r="AV578" i="4" s="1"/>
  <c r="AU578" i="4"/>
  <c r="AW578" i="4"/>
  <c r="AX578" i="4"/>
  <c r="AL579" i="4"/>
  <c r="AM579" i="4"/>
  <c r="AN579" i="4"/>
  <c r="AO579" i="4"/>
  <c r="AT579" i="4"/>
  <c r="AU579" i="4" s="1"/>
  <c r="AV579" i="4"/>
  <c r="AX579" i="4"/>
  <c r="AL580" i="4"/>
  <c r="AM580" i="4"/>
  <c r="AN580" i="4"/>
  <c r="AO580" i="4"/>
  <c r="AT580" i="4"/>
  <c r="AV580" i="4" s="1"/>
  <c r="AU580" i="4"/>
  <c r="AW580" i="4"/>
  <c r="AX580" i="4"/>
  <c r="AY580" i="4" s="1"/>
  <c r="AZ580" i="4"/>
  <c r="BA580" i="4"/>
  <c r="AL581" i="4"/>
  <c r="AM581" i="4"/>
  <c r="AN581" i="4"/>
  <c r="AO581" i="4"/>
  <c r="AT581" i="4"/>
  <c r="AX581" i="4"/>
  <c r="AY581" i="4" s="1"/>
  <c r="AZ581" i="4"/>
  <c r="BA581" i="4"/>
  <c r="AL582" i="4"/>
  <c r="AM582" i="4"/>
  <c r="AN582" i="4"/>
  <c r="AO582" i="4"/>
  <c r="AT582" i="4"/>
  <c r="AX582" i="4"/>
  <c r="AY582" i="4" s="1"/>
  <c r="AZ582" i="4"/>
  <c r="AL583" i="4"/>
  <c r="AM583" i="4"/>
  <c r="AN583" i="4"/>
  <c r="AO583" i="4"/>
  <c r="AT583" i="4"/>
  <c r="AW583" i="4" s="1"/>
  <c r="AU583" i="4"/>
  <c r="AX583" i="4"/>
  <c r="AL584" i="4"/>
  <c r="AM584" i="4"/>
  <c r="AN584" i="4"/>
  <c r="AO584" i="4"/>
  <c r="AT584" i="4"/>
  <c r="AV584" i="4" s="1"/>
  <c r="AU584" i="4"/>
  <c r="AX584" i="4"/>
  <c r="AY584" i="4" s="1"/>
  <c r="AZ584" i="4"/>
  <c r="AL585" i="4"/>
  <c r="AM585" i="4"/>
  <c r="AN585" i="4"/>
  <c r="AO585" i="4"/>
  <c r="AT585" i="4"/>
  <c r="AV585" i="4"/>
  <c r="AX585" i="4"/>
  <c r="AL586" i="4"/>
  <c r="AM586" i="4"/>
  <c r="AN586" i="4"/>
  <c r="AO586" i="4"/>
  <c r="AT586" i="4"/>
  <c r="AV586" i="4" s="1"/>
  <c r="AU586" i="4"/>
  <c r="AX586" i="4"/>
  <c r="AY586" i="4" s="1"/>
  <c r="AZ586" i="4"/>
  <c r="AL587" i="4"/>
  <c r="AM587" i="4"/>
  <c r="AN587" i="4"/>
  <c r="AO587" i="4"/>
  <c r="AT587" i="4"/>
  <c r="AV587" i="4" s="1"/>
  <c r="AX587" i="4"/>
  <c r="AY587" i="4" s="1"/>
  <c r="AZ587" i="4"/>
  <c r="AL588" i="4"/>
  <c r="AM588" i="4"/>
  <c r="AN588" i="4"/>
  <c r="AO588" i="4"/>
  <c r="AT588" i="4"/>
  <c r="AV588" i="4" s="1"/>
  <c r="AU588" i="4"/>
  <c r="AW588" i="4"/>
  <c r="AX588" i="4"/>
  <c r="AY588" i="4" s="1"/>
  <c r="AZ588" i="4"/>
  <c r="BA588" i="4"/>
  <c r="AL589" i="4"/>
  <c r="AM589" i="4"/>
  <c r="AN589" i="4"/>
  <c r="AO589" i="4"/>
  <c r="AT589" i="4"/>
  <c r="AX589" i="4"/>
  <c r="AY589" i="4" s="1"/>
  <c r="AZ589" i="4"/>
  <c r="BA589" i="4"/>
  <c r="AL590" i="4"/>
  <c r="AM590" i="4"/>
  <c r="AN590" i="4"/>
  <c r="AO590" i="4"/>
  <c r="AT590" i="4"/>
  <c r="AV590" i="4" s="1"/>
  <c r="AU590" i="4"/>
  <c r="AW590" i="4"/>
  <c r="AX590" i="4"/>
  <c r="AL591" i="4"/>
  <c r="AM591" i="4"/>
  <c r="AN591" i="4"/>
  <c r="AO591" i="4"/>
  <c r="AT591" i="4"/>
  <c r="AU591" i="4"/>
  <c r="AX591" i="4"/>
  <c r="AY591" i="4" s="1"/>
  <c r="BA591" i="4"/>
  <c r="AL592" i="4"/>
  <c r="AM592" i="4"/>
  <c r="AN592" i="4"/>
  <c r="AO592" i="4"/>
  <c r="AT592" i="4"/>
  <c r="AX592" i="4"/>
  <c r="AL593" i="4"/>
  <c r="AM593" i="4"/>
  <c r="AN593" i="4"/>
  <c r="AO593" i="4"/>
  <c r="AT593" i="4"/>
  <c r="AV593" i="4"/>
  <c r="AX593" i="4"/>
  <c r="AY593" i="4" s="1"/>
  <c r="BA593" i="4"/>
  <c r="AL594" i="4"/>
  <c r="AM594" i="4"/>
  <c r="AN594" i="4"/>
  <c r="AO594" i="4"/>
  <c r="AT594" i="4"/>
  <c r="AX594" i="4"/>
  <c r="AY594" i="4" s="1"/>
  <c r="AZ594" i="4"/>
  <c r="AL595" i="4"/>
  <c r="AM595" i="4"/>
  <c r="AN595" i="4"/>
  <c r="AO595" i="4"/>
  <c r="AT595" i="4"/>
  <c r="AU595" i="4" s="1"/>
  <c r="AV595" i="4"/>
  <c r="AW595" i="4"/>
  <c r="AX595" i="4"/>
  <c r="AY595" i="4" s="1"/>
  <c r="AZ595" i="4"/>
  <c r="BA595" i="4"/>
  <c r="AL596" i="4"/>
  <c r="AM596" i="4"/>
  <c r="AN596" i="4"/>
  <c r="AO596" i="4"/>
  <c r="AT596" i="4"/>
  <c r="AX596" i="4"/>
  <c r="AY596" i="4" s="1"/>
  <c r="AZ596" i="4"/>
  <c r="BA596" i="4"/>
  <c r="AL597" i="4"/>
  <c r="AM597" i="4"/>
  <c r="AN597" i="4"/>
  <c r="AO597" i="4"/>
  <c r="AT597" i="4"/>
  <c r="AU597" i="4" s="1"/>
  <c r="AV597" i="4"/>
  <c r="AW597" i="4"/>
  <c r="AX597" i="4"/>
  <c r="AL598" i="4"/>
  <c r="AM598" i="4"/>
  <c r="AN598" i="4"/>
  <c r="AO598" i="4"/>
  <c r="AT598" i="4"/>
  <c r="AV598" i="4" s="1"/>
  <c r="AU598" i="4"/>
  <c r="AX598" i="4"/>
  <c r="AY598" i="4" s="1"/>
  <c r="AZ598" i="4"/>
  <c r="BA598" i="4"/>
  <c r="AL599" i="4"/>
  <c r="AM599" i="4"/>
  <c r="AN599" i="4"/>
  <c r="AO599" i="4"/>
  <c r="AT599" i="4"/>
  <c r="AW599" i="4" s="1"/>
  <c r="AU599" i="4"/>
  <c r="AV599" i="4"/>
  <c r="AX599" i="4"/>
  <c r="AL600" i="4"/>
  <c r="AM600" i="4"/>
  <c r="AN600" i="4"/>
  <c r="AO600" i="4"/>
  <c r="AT600" i="4"/>
  <c r="AV600" i="4" s="1"/>
  <c r="AU600" i="4"/>
  <c r="AX600" i="4"/>
  <c r="AY600" i="4" s="1"/>
  <c r="AZ600" i="4"/>
  <c r="AL601" i="4"/>
  <c r="AM601" i="4"/>
  <c r="AN601" i="4"/>
  <c r="AO601" i="4"/>
  <c r="AT601" i="4"/>
  <c r="AV601" i="4"/>
  <c r="AX601" i="4"/>
  <c r="AL602" i="4"/>
  <c r="AM602" i="4"/>
  <c r="AN602" i="4"/>
  <c r="AO602" i="4"/>
  <c r="AT602" i="4"/>
  <c r="AU602" i="4"/>
  <c r="AX602" i="4"/>
  <c r="AY602" i="4" s="1"/>
  <c r="BA602" i="4"/>
  <c r="AL603" i="4"/>
  <c r="AM603" i="4"/>
  <c r="AN603" i="4"/>
  <c r="AO603" i="4"/>
  <c r="AT603" i="4"/>
  <c r="AX603" i="4"/>
  <c r="AY603" i="4" s="1"/>
  <c r="AZ603" i="4"/>
  <c r="AL604" i="4"/>
  <c r="AM604" i="4"/>
  <c r="AN604" i="4"/>
  <c r="AO604" i="4"/>
  <c r="AT604" i="4"/>
  <c r="AU604" i="4"/>
  <c r="AX604" i="4"/>
  <c r="AL605" i="4"/>
  <c r="AM605" i="4"/>
  <c r="AN605" i="4"/>
  <c r="AO605" i="4"/>
  <c r="AT605" i="4"/>
  <c r="AU605" i="4" s="1"/>
  <c r="AV605" i="4"/>
  <c r="AX605" i="4"/>
  <c r="AY605" i="4" s="1"/>
  <c r="BA605" i="4"/>
  <c r="AL606" i="4"/>
  <c r="AM606" i="4"/>
  <c r="AN606" i="4"/>
  <c r="AO606" i="4"/>
  <c r="AT606" i="4"/>
  <c r="AX606" i="4"/>
  <c r="AY606" i="4" s="1"/>
  <c r="AZ606" i="4"/>
  <c r="AL607" i="4"/>
  <c r="AM607" i="4"/>
  <c r="AN607" i="4"/>
  <c r="AO607" i="4"/>
  <c r="AT607" i="4"/>
  <c r="AW607" i="4" s="1"/>
  <c r="AU607" i="4"/>
  <c r="AV607" i="4"/>
  <c r="AX607" i="4"/>
  <c r="AY607" i="4" s="1"/>
  <c r="BA607" i="4"/>
  <c r="AL608" i="4"/>
  <c r="AM608" i="4"/>
  <c r="AN608" i="4"/>
  <c r="AO608" i="4"/>
  <c r="AT608" i="4"/>
  <c r="AX608" i="4"/>
  <c r="AL609" i="4"/>
  <c r="AM609" i="4"/>
  <c r="AN609" i="4"/>
  <c r="AO609" i="4"/>
  <c r="AT609" i="4"/>
  <c r="AV609" i="4"/>
  <c r="AX609" i="4"/>
  <c r="AY609" i="4" s="1"/>
  <c r="BA609" i="4"/>
  <c r="AL610" i="4"/>
  <c r="AM610" i="4"/>
  <c r="AN610" i="4"/>
  <c r="AO610" i="4"/>
  <c r="AT610" i="4"/>
  <c r="AX610" i="4"/>
  <c r="AL611" i="4"/>
  <c r="AM611" i="4"/>
  <c r="AN611" i="4"/>
  <c r="AO611" i="4"/>
  <c r="AT611" i="4"/>
  <c r="AU611" i="4" s="1"/>
  <c r="AV611" i="4"/>
  <c r="AX611" i="4"/>
  <c r="AY611" i="4" s="1"/>
  <c r="BA611" i="4"/>
  <c r="AL612" i="4"/>
  <c r="AM612" i="4"/>
  <c r="AN612" i="4"/>
  <c r="AO612" i="4"/>
  <c r="AT612" i="4"/>
  <c r="AX612" i="4"/>
  <c r="AY612" i="4" s="1"/>
  <c r="AZ612" i="4"/>
  <c r="AL613" i="4"/>
  <c r="AM613" i="4"/>
  <c r="AN613" i="4"/>
  <c r="AO613" i="4"/>
  <c r="AT613" i="4"/>
  <c r="AV613" i="4"/>
  <c r="AX613" i="4"/>
  <c r="AL614" i="4"/>
  <c r="AM614" i="4"/>
  <c r="AN614" i="4"/>
  <c r="AO614" i="4"/>
  <c r="AT614" i="4"/>
  <c r="AV614" i="4" s="1"/>
  <c r="AU614" i="4"/>
  <c r="AX614" i="4"/>
  <c r="AY614" i="4" s="1"/>
  <c r="AZ614" i="4"/>
  <c r="BA614" i="4"/>
  <c r="AL615" i="4"/>
  <c r="AM615" i="4"/>
  <c r="AN615" i="4"/>
  <c r="AO615" i="4"/>
  <c r="AT615" i="4"/>
  <c r="AW615" i="4" s="1"/>
  <c r="AX615" i="4"/>
  <c r="AY615" i="4" s="1"/>
  <c r="AZ615" i="4"/>
  <c r="AL616" i="4"/>
  <c r="AM616" i="4"/>
  <c r="AN616" i="4"/>
  <c r="AO616" i="4"/>
  <c r="AT616" i="4"/>
  <c r="AU616" i="4"/>
  <c r="AV616" i="4"/>
  <c r="AW616" i="4"/>
  <c r="AX616" i="4"/>
  <c r="AY616" i="4" s="1"/>
  <c r="AZ616" i="4"/>
  <c r="BA616" i="4"/>
  <c r="AL617" i="4"/>
  <c r="AM617" i="4"/>
  <c r="AN617" i="4"/>
  <c r="AO617" i="4"/>
  <c r="AT617" i="4"/>
  <c r="AV617" i="4" s="1"/>
  <c r="AX617" i="4"/>
  <c r="AY617" i="4" s="1"/>
  <c r="AZ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X622" i="4"/>
  <c r="BA622" i="4"/>
  <c r="AL623" i="4"/>
  <c r="AM623" i="4"/>
  <c r="AN623" i="4"/>
  <c r="AO623" i="4"/>
  <c r="AT623" i="4"/>
  <c r="AX623" i="4"/>
  <c r="BA623" i="4"/>
  <c r="AL624" i="4"/>
  <c r="AM624" i="4"/>
  <c r="AN624" i="4"/>
  <c r="AO624" i="4"/>
  <c r="AT624" i="4"/>
  <c r="AX624" i="4"/>
  <c r="AL625" i="4"/>
  <c r="AM625" i="4"/>
  <c r="AN625" i="4"/>
  <c r="AO625" i="4"/>
  <c r="AT625" i="4"/>
  <c r="AW625" i="4" s="1"/>
  <c r="AU625" i="4"/>
  <c r="AX625" i="4"/>
  <c r="AL626" i="4"/>
  <c r="AM626" i="4"/>
  <c r="AN626" i="4"/>
  <c r="AO626" i="4"/>
  <c r="AT626" i="4"/>
  <c r="AX626" i="4"/>
  <c r="BA626" i="4" s="1"/>
  <c r="AL627" i="4"/>
  <c r="AM627" i="4"/>
  <c r="AN627" i="4"/>
  <c r="AO627" i="4"/>
  <c r="AT627" i="4"/>
  <c r="AU627" i="4" s="1"/>
  <c r="AV627" i="4"/>
  <c r="AW627" i="4"/>
  <c r="AX627" i="4"/>
  <c r="AY627" i="4" s="1"/>
  <c r="AZ627" i="4"/>
  <c r="BA627" i="4"/>
  <c r="AL628" i="4"/>
  <c r="AM628" i="4"/>
  <c r="AN628" i="4"/>
  <c r="AO628" i="4"/>
  <c r="AT628" i="4"/>
  <c r="AX628" i="4"/>
  <c r="BA628" i="4"/>
  <c r="AL629" i="4"/>
  <c r="AM629" i="4"/>
  <c r="AN629" i="4"/>
  <c r="AO629" i="4"/>
  <c r="AT629" i="4"/>
  <c r="AV629" i="4" s="1"/>
  <c r="AU629" i="4"/>
  <c r="AX629" i="4"/>
  <c r="BA629" i="4" s="1"/>
  <c r="AL630" i="4"/>
  <c r="AM630" i="4"/>
  <c r="AN630" i="4"/>
  <c r="AO630" i="4"/>
  <c r="AT630" i="4"/>
  <c r="AX630" i="4"/>
  <c r="AY630" i="4" s="1"/>
  <c r="AZ630" i="4"/>
  <c r="BA630" i="4"/>
  <c r="AL631" i="4"/>
  <c r="AM631" i="4"/>
  <c r="AN631" i="4"/>
  <c r="AO631" i="4"/>
  <c r="AT631" i="4"/>
  <c r="AU631" i="4" s="1"/>
  <c r="AV631" i="4"/>
  <c r="AW631" i="4"/>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c r="AX634" i="4"/>
  <c r="AY634" i="4" s="1"/>
  <c r="BA634" i="4"/>
  <c r="AL635" i="4"/>
  <c r="AM635" i="4"/>
  <c r="AN635" i="4"/>
  <c r="AO635" i="4"/>
  <c r="AT635" i="4"/>
  <c r="AW635" i="4" s="1"/>
  <c r="AX635" i="4"/>
  <c r="AL636" i="4"/>
  <c r="AM636" i="4"/>
  <c r="AN636" i="4"/>
  <c r="AO636" i="4"/>
  <c r="AT636" i="4"/>
  <c r="AW636" i="4" s="1"/>
  <c r="AU636" i="4"/>
  <c r="AX636" i="4"/>
  <c r="BA636" i="4"/>
  <c r="AL637" i="4"/>
  <c r="AM637" i="4"/>
  <c r="AN637" i="4"/>
  <c r="AO637" i="4"/>
  <c r="AT637" i="4"/>
  <c r="AX637" i="4"/>
  <c r="BA637" i="4"/>
  <c r="AL638" i="4"/>
  <c r="AM638" i="4"/>
  <c r="AN638" i="4"/>
  <c r="AO638" i="4"/>
  <c r="AT638" i="4"/>
  <c r="AU638" i="4" s="1"/>
  <c r="AV638" i="4"/>
  <c r="AW638" i="4"/>
  <c r="AX638" i="4"/>
  <c r="AY638" i="4" s="1"/>
  <c r="AL639" i="4"/>
  <c r="AM639" i="4"/>
  <c r="AN639" i="4"/>
  <c r="AO639" i="4"/>
  <c r="AT639" i="4"/>
  <c r="AU639" i="4" s="1"/>
  <c r="AV639" i="4"/>
  <c r="AX639" i="4"/>
  <c r="AZ639" i="4"/>
  <c r="AL640" i="4"/>
  <c r="AM640" i="4"/>
  <c r="AN640" i="4"/>
  <c r="AO640" i="4"/>
  <c r="AT640" i="4"/>
  <c r="AV640" i="4" s="1"/>
  <c r="AX640" i="4"/>
  <c r="AY640" i="4" s="1"/>
  <c r="BA640" i="4"/>
  <c r="AL641" i="4"/>
  <c r="AM641" i="4"/>
  <c r="AN641" i="4"/>
  <c r="AO641" i="4"/>
  <c r="AT641" i="4"/>
  <c r="AX641" i="4"/>
  <c r="AL642" i="4"/>
  <c r="AM642" i="4"/>
  <c r="AN642" i="4"/>
  <c r="AO642" i="4"/>
  <c r="AT642" i="4"/>
  <c r="AV642" i="4" s="1"/>
  <c r="AX642" i="4"/>
  <c r="BA642" i="4"/>
  <c r="AL643" i="4"/>
  <c r="AM643" i="4"/>
  <c r="AN643" i="4"/>
  <c r="AO643" i="4"/>
  <c r="AT643" i="4"/>
  <c r="AU643" i="4" s="1"/>
  <c r="AW643" i="4"/>
  <c r="AX643" i="4"/>
  <c r="AL644" i="4"/>
  <c r="AM644" i="4"/>
  <c r="AN644" i="4"/>
  <c r="AO644" i="4"/>
  <c r="AT644" i="4"/>
  <c r="AW644" i="4" s="1"/>
  <c r="AU644" i="4"/>
  <c r="AV644" i="4"/>
  <c r="AX644" i="4"/>
  <c r="AY644" i="4" s="1"/>
  <c r="AL645" i="4"/>
  <c r="AM645" i="4"/>
  <c r="AN645" i="4"/>
  <c r="AO645" i="4"/>
  <c r="AT645" i="4"/>
  <c r="AV645" i="4" s="1"/>
  <c r="AU645" i="4"/>
  <c r="AX645" i="4"/>
  <c r="BA645" i="4" s="1"/>
  <c r="AL646" i="4"/>
  <c r="AM646" i="4"/>
  <c r="AN646" i="4"/>
  <c r="AO646" i="4"/>
  <c r="AT646" i="4"/>
  <c r="AV646" i="4" s="1"/>
  <c r="AU646" i="4"/>
  <c r="AX646" i="4"/>
  <c r="AZ646" i="4"/>
  <c r="AL647" i="4"/>
  <c r="AM647" i="4"/>
  <c r="AN647" i="4"/>
  <c r="AO647" i="4"/>
  <c r="AT647" i="4"/>
  <c r="AU647" i="4" s="1"/>
  <c r="AX647" i="4"/>
  <c r="BA647" i="4" s="1"/>
  <c r="AL648" i="4"/>
  <c r="AM648" i="4"/>
  <c r="AN648" i="4"/>
  <c r="AO648" i="4"/>
  <c r="AT648" i="4"/>
  <c r="AX648" i="4"/>
  <c r="AY648" i="4" s="1"/>
  <c r="AZ648" i="4"/>
  <c r="AL649" i="4"/>
  <c r="AM649" i="4"/>
  <c r="AN649" i="4"/>
  <c r="AO649" i="4"/>
  <c r="AT649" i="4"/>
  <c r="AV649" i="4" s="1"/>
  <c r="AX649" i="4"/>
  <c r="BA649" i="4" s="1"/>
  <c r="AL650" i="4"/>
  <c r="AM650" i="4"/>
  <c r="AN650" i="4"/>
  <c r="AO650" i="4"/>
  <c r="AT650" i="4"/>
  <c r="AW650" i="4" s="1"/>
  <c r="AU650" i="4"/>
  <c r="AX650" i="4"/>
  <c r="BA650" i="4" s="1"/>
  <c r="AL651" i="4"/>
  <c r="AM651" i="4"/>
  <c r="AN651" i="4"/>
  <c r="AO651" i="4"/>
  <c r="AT651" i="4"/>
  <c r="AW651" i="4" s="1"/>
  <c r="AX651" i="4"/>
  <c r="AL652" i="4"/>
  <c r="AM652" i="4"/>
  <c r="AN652" i="4"/>
  <c r="AO652" i="4"/>
  <c r="AT652" i="4"/>
  <c r="AW652" i="4" s="1"/>
  <c r="AU652" i="4"/>
  <c r="AX652" i="4"/>
  <c r="BA652" i="4"/>
  <c r="AL653" i="4"/>
  <c r="AM653" i="4"/>
  <c r="AN653" i="4"/>
  <c r="AO653" i="4"/>
  <c r="AT653" i="4"/>
  <c r="AU653" i="4" s="1"/>
  <c r="AV653" i="4"/>
  <c r="AW653" i="4"/>
  <c r="AX653" i="4"/>
  <c r="BA653" i="4" s="1"/>
  <c r="AL654" i="4"/>
  <c r="AM654" i="4"/>
  <c r="AN654" i="4"/>
  <c r="AO654" i="4"/>
  <c r="AT654" i="4"/>
  <c r="AV654" i="4" s="1"/>
  <c r="AU654" i="4"/>
  <c r="AX654" i="4"/>
  <c r="AY654" i="4" s="1"/>
  <c r="AZ654" i="4"/>
  <c r="BA654" i="4"/>
  <c r="AL655" i="4"/>
  <c r="AM655" i="4"/>
  <c r="AN655" i="4"/>
  <c r="AO655" i="4"/>
  <c r="AT655" i="4"/>
  <c r="AV655" i="4" s="1"/>
  <c r="AX655" i="4"/>
  <c r="BA655" i="4"/>
  <c r="AL656" i="4"/>
  <c r="AM656" i="4"/>
  <c r="AN656" i="4"/>
  <c r="AO656" i="4"/>
  <c r="AT656" i="4"/>
  <c r="AV656" i="4" s="1"/>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BA659" i="4"/>
  <c r="AL660" i="4"/>
  <c r="AM660" i="4"/>
  <c r="AN660" i="4"/>
  <c r="AO660" i="4"/>
  <c r="AT660" i="4"/>
  <c r="AU660" i="4" s="1"/>
  <c r="AX660" i="4"/>
  <c r="AL661" i="4"/>
  <c r="AM661" i="4"/>
  <c r="AN661" i="4"/>
  <c r="AO661" i="4"/>
  <c r="AT661" i="4"/>
  <c r="AV661" i="4" s="1"/>
  <c r="AU661" i="4"/>
  <c r="AX661" i="4"/>
  <c r="BA661" i="4"/>
  <c r="AL662" i="4"/>
  <c r="AM662" i="4"/>
  <c r="AN662" i="4"/>
  <c r="AO662" i="4"/>
  <c r="AT662" i="4"/>
  <c r="AV662" i="4" s="1"/>
  <c r="AW662" i="4"/>
  <c r="AX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V666" i="4" s="1"/>
  <c r="AU666" i="4"/>
  <c r="AX666" i="4"/>
  <c r="AZ666" i="4"/>
  <c r="AL667" i="4"/>
  <c r="AM667" i="4"/>
  <c r="AN667" i="4"/>
  <c r="AO667" i="4"/>
  <c r="AT667" i="4"/>
  <c r="AV667" i="4" s="1"/>
  <c r="AW667" i="4"/>
  <c r="AX667" i="4"/>
  <c r="AZ667" i="4" s="1"/>
  <c r="AL668" i="4"/>
  <c r="AM668" i="4"/>
  <c r="AN668" i="4"/>
  <c r="AO668" i="4"/>
  <c r="AT668" i="4"/>
  <c r="AV668" i="4" s="1"/>
  <c r="AU668" i="4"/>
  <c r="AX668" i="4"/>
  <c r="AL669" i="4"/>
  <c r="AM669" i="4"/>
  <c r="AN669" i="4"/>
  <c r="AO669" i="4"/>
  <c r="AT669" i="4"/>
  <c r="AU669" i="4" s="1"/>
  <c r="AX669" i="4"/>
  <c r="AY669" i="4"/>
  <c r="AZ669" i="4"/>
  <c r="BA669" i="4"/>
  <c r="AL670" i="4"/>
  <c r="AM670" i="4"/>
  <c r="AN670" i="4"/>
  <c r="AO670" i="4"/>
  <c r="AT670" i="4"/>
  <c r="AX670" i="4"/>
  <c r="AZ670" i="4" s="1"/>
  <c r="AY670" i="4"/>
  <c r="AL671" i="4"/>
  <c r="AM671" i="4"/>
  <c r="AN671" i="4"/>
  <c r="AO671" i="4"/>
  <c r="AT671" i="4"/>
  <c r="AV671" i="4" s="1"/>
  <c r="AU671" i="4"/>
  <c r="AX671" i="4"/>
  <c r="AY671" i="4"/>
  <c r="AZ671" i="4"/>
  <c r="BA671" i="4"/>
  <c r="AL672" i="4"/>
  <c r="AM672" i="4"/>
  <c r="AN672" i="4"/>
  <c r="AO672" i="4"/>
  <c r="AT672" i="4"/>
  <c r="AV672" i="4" s="1"/>
  <c r="AU672" i="4"/>
  <c r="AX672" i="4"/>
  <c r="AL673" i="4"/>
  <c r="AM673" i="4"/>
  <c r="AN673" i="4"/>
  <c r="AO673" i="4"/>
  <c r="AT673" i="4"/>
  <c r="AU673" i="4" s="1"/>
  <c r="AX673" i="4"/>
  <c r="AY673" i="4"/>
  <c r="AZ673" i="4"/>
  <c r="BA673" i="4"/>
  <c r="AL674" i="4"/>
  <c r="AM674" i="4"/>
  <c r="AN674" i="4"/>
  <c r="AO674" i="4"/>
  <c r="AT674" i="4"/>
  <c r="AX674" i="4"/>
  <c r="AZ674" i="4" s="1"/>
  <c r="AY674" i="4"/>
  <c r="AL675" i="4"/>
  <c r="AM675" i="4"/>
  <c r="AN675" i="4"/>
  <c r="AO675" i="4"/>
  <c r="AT675" i="4"/>
  <c r="AV675" i="4" s="1"/>
  <c r="AU675" i="4"/>
  <c r="AX675" i="4"/>
  <c r="AY675" i="4"/>
  <c r="AZ675" i="4"/>
  <c r="BA675" i="4"/>
  <c r="AL676" i="4"/>
  <c r="AM676" i="4"/>
  <c r="AN676" i="4"/>
  <c r="AO676" i="4"/>
  <c r="AT676" i="4"/>
  <c r="AV676" i="4" s="1"/>
  <c r="AU676" i="4"/>
  <c r="AX676" i="4"/>
  <c r="AL677" i="4"/>
  <c r="AM677" i="4"/>
  <c r="AN677" i="4"/>
  <c r="AO677" i="4"/>
  <c r="AT677" i="4"/>
  <c r="AU677" i="4" s="1"/>
  <c r="AX677" i="4"/>
  <c r="BA677" i="4" s="1"/>
  <c r="AY677" i="4"/>
  <c r="AZ677" i="4"/>
  <c r="AL678" i="4"/>
  <c r="AM678" i="4"/>
  <c r="AN678" i="4"/>
  <c r="AO678" i="4"/>
  <c r="AT678" i="4"/>
  <c r="AW678" i="4" s="1"/>
  <c r="AU678" i="4"/>
  <c r="AX678" i="4"/>
  <c r="AL679" i="4"/>
  <c r="AM679" i="4"/>
  <c r="AN679" i="4"/>
  <c r="AO679" i="4"/>
  <c r="AT679" i="4"/>
  <c r="AX679" i="4"/>
  <c r="AL680" i="4"/>
  <c r="AM680" i="4"/>
  <c r="AN680" i="4"/>
  <c r="AO680" i="4"/>
  <c r="AT680" i="4"/>
  <c r="AX680" i="4"/>
  <c r="AL681" i="4"/>
  <c r="AM681" i="4"/>
  <c r="AN681" i="4"/>
  <c r="AO681" i="4"/>
  <c r="AT681" i="4"/>
  <c r="AX681" i="4"/>
  <c r="AL682" i="4"/>
  <c r="AM682" i="4"/>
  <c r="AN682" i="4"/>
  <c r="AO682" i="4"/>
  <c r="AT682" i="4"/>
  <c r="AX682" i="4"/>
  <c r="BA682" i="4" s="1"/>
  <c r="AY682" i="4"/>
  <c r="AZ682" i="4"/>
  <c r="AL683" i="4"/>
  <c r="AM683" i="4"/>
  <c r="AN683" i="4"/>
  <c r="AO683" i="4"/>
  <c r="AT683" i="4"/>
  <c r="AV683" i="4" s="1"/>
  <c r="AU683" i="4"/>
  <c r="AX683" i="4"/>
  <c r="AL684" i="4"/>
  <c r="AM684" i="4"/>
  <c r="AN684" i="4"/>
  <c r="AO684" i="4"/>
  <c r="AT684" i="4"/>
  <c r="AX684" i="4"/>
  <c r="AY684" i="4"/>
  <c r="AZ684" i="4"/>
  <c r="BA684" i="4"/>
  <c r="AL685" i="4"/>
  <c r="AM685" i="4"/>
  <c r="AN685" i="4"/>
  <c r="AO685" i="4"/>
  <c r="AT685" i="4"/>
  <c r="AX685" i="4"/>
  <c r="BA685" i="4" s="1"/>
  <c r="AY685" i="4"/>
  <c r="AZ685" i="4"/>
  <c r="AL686" i="4"/>
  <c r="AM686" i="4"/>
  <c r="AN686" i="4"/>
  <c r="AO686" i="4"/>
  <c r="AT686" i="4"/>
  <c r="AW686" i="4" s="1"/>
  <c r="AV686" i="4"/>
  <c r="AX686" i="4"/>
  <c r="AL687" i="4"/>
  <c r="AM687" i="4"/>
  <c r="AN687" i="4"/>
  <c r="AO687" i="4"/>
  <c r="AT687" i="4"/>
  <c r="AX687" i="4"/>
  <c r="AZ687" i="4" s="1"/>
  <c r="AY687" i="4"/>
  <c r="AL688" i="4"/>
  <c r="AM688" i="4"/>
  <c r="AN688" i="4"/>
  <c r="AO688" i="4"/>
  <c r="AT688" i="4"/>
  <c r="AV688" i="4" s="1"/>
  <c r="AU688" i="4"/>
  <c r="AX688" i="4"/>
  <c r="AZ688" i="4" s="1"/>
  <c r="AY688" i="4"/>
  <c r="AL689" i="4"/>
  <c r="AM689" i="4"/>
  <c r="AN689" i="4"/>
  <c r="AO689" i="4"/>
  <c r="AT689" i="4"/>
  <c r="AV689" i="4" s="1"/>
  <c r="AU689" i="4"/>
  <c r="AX689" i="4"/>
  <c r="AZ689" i="4" s="1"/>
  <c r="AY689" i="4"/>
  <c r="AL690" i="4"/>
  <c r="AM690" i="4"/>
  <c r="AN690" i="4"/>
  <c r="AO690" i="4"/>
  <c r="AT690" i="4"/>
  <c r="AU690" i="4" s="1"/>
  <c r="AW690" i="4"/>
  <c r="AX690" i="4"/>
  <c r="AY690" i="4"/>
  <c r="AZ690" i="4"/>
  <c r="BA690" i="4"/>
  <c r="AL691" i="4"/>
  <c r="AM691" i="4"/>
  <c r="AN691" i="4"/>
  <c r="AO691" i="4"/>
  <c r="AT691" i="4"/>
  <c r="AV691" i="4" s="1"/>
  <c r="AU691" i="4"/>
  <c r="AX691" i="4"/>
  <c r="AZ691" i="4" s="1"/>
  <c r="AY691" i="4"/>
  <c r="AL692" i="4"/>
  <c r="AM692" i="4"/>
  <c r="AN692" i="4"/>
  <c r="AO692" i="4"/>
  <c r="AT692" i="4"/>
  <c r="AX692" i="4"/>
  <c r="AL693" i="4"/>
  <c r="AM693" i="4"/>
  <c r="AN693" i="4"/>
  <c r="AO693" i="4"/>
  <c r="AT693" i="4"/>
  <c r="AU693" i="4" s="1"/>
  <c r="AX693" i="4"/>
  <c r="AY693" i="4"/>
  <c r="AZ693" i="4"/>
  <c r="BA693" i="4"/>
  <c r="AL694" i="4"/>
  <c r="AM694" i="4"/>
  <c r="AN694" i="4"/>
  <c r="AO694" i="4"/>
  <c r="AT694" i="4"/>
  <c r="AW694" i="4" s="1"/>
  <c r="AU694" i="4"/>
  <c r="AV694" i="4"/>
  <c r="AX694" i="4"/>
  <c r="AL695" i="4"/>
  <c r="AM695" i="4"/>
  <c r="AN695" i="4"/>
  <c r="AO695" i="4"/>
  <c r="AT695" i="4"/>
  <c r="AX695" i="4"/>
  <c r="AY695" i="4"/>
  <c r="AZ695" i="4"/>
  <c r="BA695" i="4"/>
  <c r="AL696" i="4"/>
  <c r="AM696" i="4"/>
  <c r="AN696" i="4"/>
  <c r="AO696" i="4"/>
  <c r="AT696" i="4"/>
  <c r="AU696" i="4"/>
  <c r="AV696" i="4"/>
  <c r="AW696" i="4"/>
  <c r="AX696" i="4"/>
  <c r="AY696" i="4"/>
  <c r="AZ696" i="4"/>
  <c r="BA696" i="4"/>
  <c r="AL697" i="4"/>
  <c r="AM697" i="4"/>
  <c r="AN697" i="4"/>
  <c r="AO697" i="4"/>
  <c r="AT697" i="4"/>
  <c r="AU697" i="4"/>
  <c r="AV697" i="4"/>
  <c r="AW697" i="4"/>
  <c r="AX697" i="4"/>
  <c r="AY697" i="4"/>
  <c r="AZ697" i="4"/>
  <c r="BA697" i="4"/>
  <c r="AL698" i="4"/>
  <c r="AM698" i="4"/>
  <c r="AN698" i="4"/>
  <c r="AO698" i="4"/>
  <c r="AT698" i="4"/>
  <c r="AU698" i="4" s="1"/>
  <c r="AW698" i="4"/>
  <c r="AX698" i="4"/>
  <c r="AZ698" i="4" s="1"/>
  <c r="AY698" i="4"/>
  <c r="AL699" i="4"/>
  <c r="AM699" i="4"/>
  <c r="AN699" i="4"/>
  <c r="AO699" i="4"/>
  <c r="AT699" i="4"/>
  <c r="AV699" i="4" s="1"/>
  <c r="AU699" i="4"/>
  <c r="AX699" i="4"/>
  <c r="AY699" i="4"/>
  <c r="AZ699" i="4"/>
  <c r="BA699" i="4"/>
  <c r="AL700" i="4"/>
  <c r="AM700" i="4"/>
  <c r="AN700" i="4"/>
  <c r="AO700" i="4"/>
  <c r="AT700" i="4"/>
  <c r="AX700" i="4"/>
  <c r="BA700" i="4" s="1"/>
  <c r="AY700" i="4"/>
  <c r="AZ700" i="4"/>
  <c r="AL701" i="4"/>
  <c r="AM701" i="4"/>
  <c r="AN701" i="4"/>
  <c r="AO701" i="4"/>
  <c r="AT701" i="4"/>
  <c r="AU701" i="4"/>
  <c r="AX701" i="4"/>
  <c r="AL702" i="4"/>
  <c r="AM702" i="4"/>
  <c r="AN702" i="4"/>
  <c r="AO702" i="4"/>
  <c r="AT702" i="4"/>
  <c r="AU702" i="4" s="1"/>
  <c r="AX702" i="4"/>
  <c r="BA702" i="4" s="1"/>
  <c r="AY702" i="4"/>
  <c r="AZ702" i="4"/>
  <c r="AL703" i="4"/>
  <c r="AM703" i="4"/>
  <c r="AN703" i="4"/>
  <c r="AO703" i="4"/>
  <c r="AT703" i="4"/>
  <c r="AU703" i="4" s="1"/>
  <c r="AW703" i="4"/>
  <c r="AX703" i="4"/>
  <c r="AL704" i="4"/>
  <c r="AM704" i="4"/>
  <c r="AN704" i="4"/>
  <c r="AO704" i="4"/>
  <c r="AT704" i="4"/>
  <c r="AX704" i="4"/>
  <c r="AL705" i="4"/>
  <c r="AM705" i="4"/>
  <c r="AN705" i="4"/>
  <c r="AO705" i="4"/>
  <c r="AT705" i="4"/>
  <c r="AX705" i="4"/>
  <c r="AL706" i="4"/>
  <c r="AM706" i="4"/>
  <c r="AN706" i="4"/>
  <c r="AO706" i="4"/>
  <c r="AT706" i="4"/>
  <c r="AX706" i="4"/>
  <c r="BA706" i="4" s="1"/>
  <c r="AY706" i="4"/>
  <c r="AZ706" i="4"/>
  <c r="AL707" i="4"/>
  <c r="AM707" i="4"/>
  <c r="AN707" i="4"/>
  <c r="AO707" i="4"/>
  <c r="AT707" i="4"/>
  <c r="AV707" i="4" s="1"/>
  <c r="AU707" i="4"/>
  <c r="AX707" i="4"/>
  <c r="AL708" i="4"/>
  <c r="AM708" i="4"/>
  <c r="AN708" i="4"/>
  <c r="AO708" i="4"/>
  <c r="AT708" i="4"/>
  <c r="AX708" i="4"/>
  <c r="AY708" i="4"/>
  <c r="AZ708" i="4"/>
  <c r="BA708" i="4"/>
  <c r="AL709" i="4"/>
  <c r="AM709" i="4"/>
  <c r="AN709" i="4"/>
  <c r="AO709" i="4"/>
  <c r="AT709" i="4"/>
  <c r="AU709" i="4"/>
  <c r="AX709" i="4"/>
  <c r="AZ709" i="4" s="1"/>
  <c r="AY709" i="4"/>
  <c r="AL710" i="4"/>
  <c r="AM710" i="4"/>
  <c r="AN710" i="4"/>
  <c r="AO710" i="4"/>
  <c r="AT710" i="4"/>
  <c r="AW710" i="4" s="1"/>
  <c r="AU710" i="4"/>
  <c r="AX710" i="4"/>
  <c r="AY710" i="4"/>
  <c r="AZ710" i="4"/>
  <c r="BA710" i="4"/>
  <c r="AL711" i="4"/>
  <c r="AM711" i="4"/>
  <c r="AN711" i="4"/>
  <c r="AO711" i="4"/>
  <c r="AT711" i="4"/>
  <c r="AU711" i="4"/>
  <c r="AV711" i="4"/>
  <c r="AW711" i="4"/>
  <c r="AX711" i="4"/>
  <c r="AY711" i="4"/>
  <c r="AZ711" i="4"/>
  <c r="BA711" i="4"/>
  <c r="AL712" i="4"/>
  <c r="AM712" i="4"/>
  <c r="AN712" i="4"/>
  <c r="AO712" i="4"/>
  <c r="AT712" i="4"/>
  <c r="AU712" i="4"/>
  <c r="AV712" i="4"/>
  <c r="AW712" i="4"/>
  <c r="AX712" i="4"/>
  <c r="AY712" i="4"/>
  <c r="AZ712" i="4"/>
  <c r="BA712" i="4"/>
  <c r="AL713" i="4"/>
  <c r="AM713" i="4"/>
  <c r="AN713" i="4"/>
  <c r="AO713" i="4"/>
  <c r="AT713" i="4"/>
  <c r="AU713" i="4"/>
  <c r="AV713" i="4"/>
  <c r="AW713" i="4"/>
  <c r="AX713" i="4"/>
  <c r="AY713" i="4"/>
  <c r="AZ713" i="4"/>
  <c r="BA713" i="4"/>
  <c r="AL714" i="4"/>
  <c r="AM714" i="4"/>
  <c r="AN714" i="4"/>
  <c r="AO714" i="4"/>
  <c r="AT714" i="4"/>
  <c r="AU714" i="4" s="1"/>
  <c r="AW714" i="4"/>
  <c r="AX714" i="4"/>
  <c r="AZ714" i="4" s="1"/>
  <c r="AY714" i="4"/>
  <c r="AL715" i="4"/>
  <c r="AM715" i="4"/>
  <c r="AN715" i="4"/>
  <c r="AO715" i="4"/>
  <c r="AT715" i="4"/>
  <c r="AV715" i="4" s="1"/>
  <c r="AU715" i="4"/>
  <c r="AX715" i="4"/>
  <c r="AY715" i="4"/>
  <c r="AZ715" i="4"/>
  <c r="BA715" i="4"/>
  <c r="AL716" i="4"/>
  <c r="AM716" i="4"/>
  <c r="AN716" i="4"/>
  <c r="AO716" i="4"/>
  <c r="AT716" i="4"/>
  <c r="AX716" i="4"/>
  <c r="BA716" i="4" s="1"/>
  <c r="AY716" i="4"/>
  <c r="AZ716" i="4"/>
  <c r="AL717" i="4"/>
  <c r="AM717" i="4"/>
  <c r="AN717" i="4"/>
  <c r="AO717" i="4"/>
  <c r="AT717" i="4"/>
  <c r="AX717" i="4"/>
  <c r="AL718" i="4"/>
  <c r="AM718" i="4"/>
  <c r="AN718" i="4"/>
  <c r="AO718" i="4"/>
  <c r="AT718" i="4"/>
  <c r="AW718" i="4" s="1"/>
  <c r="AX718" i="4"/>
  <c r="AY718" i="4"/>
  <c r="AZ718" i="4"/>
  <c r="BA718" i="4"/>
  <c r="AL719" i="4"/>
  <c r="AM719" i="4"/>
  <c r="AN719" i="4"/>
  <c r="AO719" i="4"/>
  <c r="AT719" i="4"/>
  <c r="AW719" i="4" s="1"/>
  <c r="AU719" i="4"/>
  <c r="AV719" i="4"/>
  <c r="AX719" i="4"/>
  <c r="BA719" i="4"/>
  <c r="AL720" i="4"/>
  <c r="AM720" i="4"/>
  <c r="AN720" i="4"/>
  <c r="AO720" i="4"/>
  <c r="AT720" i="4"/>
  <c r="AW720" i="4" s="1"/>
  <c r="AX720" i="4"/>
  <c r="BA720" i="4"/>
  <c r="AL721" i="4"/>
  <c r="AM721" i="4"/>
  <c r="AN721" i="4"/>
  <c r="AO721" i="4"/>
  <c r="AT721" i="4"/>
  <c r="AW721" i="4" s="1"/>
  <c r="AX721" i="4"/>
  <c r="BA721" i="4"/>
  <c r="AL722" i="4"/>
  <c r="AM722" i="4"/>
  <c r="AN722" i="4"/>
  <c r="AO722" i="4"/>
  <c r="AT722" i="4"/>
  <c r="AX722" i="4"/>
  <c r="BA722" i="4" s="1"/>
  <c r="AY722" i="4"/>
  <c r="AZ722" i="4"/>
  <c r="AL723" i="4"/>
  <c r="AM723" i="4"/>
  <c r="AN723" i="4"/>
  <c r="AO723" i="4"/>
  <c r="AT723" i="4"/>
  <c r="AV723" i="4" s="1"/>
  <c r="AU723" i="4"/>
  <c r="AX723" i="4"/>
  <c r="BA723" i="4"/>
  <c r="AL724" i="4"/>
  <c r="AM724" i="4"/>
  <c r="AN724" i="4"/>
  <c r="AO724" i="4"/>
  <c r="AT724" i="4"/>
  <c r="AX724" i="4"/>
  <c r="AY724" i="4"/>
  <c r="AZ724" i="4"/>
  <c r="BA724" i="4"/>
  <c r="AL725" i="4"/>
  <c r="AM725" i="4"/>
  <c r="AN725" i="4"/>
  <c r="AO725" i="4"/>
  <c r="AT725" i="4"/>
  <c r="AX725" i="4"/>
  <c r="BA725" i="4" s="1"/>
  <c r="AY725" i="4"/>
  <c r="AZ725" i="4"/>
  <c r="AL726" i="4"/>
  <c r="AM726" i="4"/>
  <c r="AN726" i="4"/>
  <c r="AO726" i="4"/>
  <c r="AT726" i="4"/>
  <c r="AX726" i="4"/>
  <c r="AY726" i="4"/>
  <c r="AL727" i="4"/>
  <c r="AM727" i="4"/>
  <c r="AN727" i="4"/>
  <c r="AO727" i="4"/>
  <c r="AT727" i="4"/>
  <c r="AX727" i="4"/>
  <c r="BA727" i="4" s="1"/>
  <c r="AL728" i="4"/>
  <c r="AM728" i="4"/>
  <c r="AN728" i="4"/>
  <c r="AO728" i="4"/>
  <c r="AT728" i="4"/>
  <c r="AX728" i="4"/>
  <c r="AY728" i="4"/>
  <c r="AZ728" i="4"/>
  <c r="BA728" i="4"/>
  <c r="AL729" i="4"/>
  <c r="AM729" i="4"/>
  <c r="AN729" i="4"/>
  <c r="AO729" i="4"/>
  <c r="AT729" i="4"/>
  <c r="AX729" i="4"/>
  <c r="BA729" i="4" s="1"/>
  <c r="AY729" i="4"/>
  <c r="AZ729" i="4"/>
  <c r="AL730" i="4"/>
  <c r="AM730" i="4"/>
  <c r="AN730" i="4"/>
  <c r="AO730" i="4"/>
  <c r="AT730" i="4"/>
  <c r="AX730" i="4"/>
  <c r="AY730" i="4" s="1"/>
  <c r="AL731" i="4"/>
  <c r="AM731" i="4"/>
  <c r="AN731" i="4"/>
  <c r="AO731" i="4"/>
  <c r="AT731" i="4"/>
  <c r="AX731" i="4"/>
  <c r="BA731" i="4" s="1"/>
  <c r="AL732" i="4"/>
  <c r="AM732" i="4"/>
  <c r="AN732" i="4"/>
  <c r="AO732" i="4"/>
  <c r="AT732" i="4"/>
  <c r="AX732" i="4"/>
  <c r="AY732" i="4"/>
  <c r="AZ732" i="4"/>
  <c r="BA732" i="4"/>
  <c r="AL733" i="4"/>
  <c r="AM733" i="4"/>
  <c r="AN733" i="4"/>
  <c r="AO733" i="4"/>
  <c r="AT733" i="4"/>
  <c r="AX733" i="4"/>
  <c r="BA733" i="4" s="1"/>
  <c r="AY733" i="4"/>
  <c r="AZ733" i="4"/>
  <c r="AL734" i="4"/>
  <c r="AM734" i="4"/>
  <c r="AN734" i="4"/>
  <c r="AO734" i="4"/>
  <c r="AT734" i="4"/>
  <c r="AX734" i="4"/>
  <c r="AY734" i="4" s="1"/>
  <c r="AL735" i="4"/>
  <c r="AM735" i="4"/>
  <c r="AN735" i="4"/>
  <c r="AO735" i="4"/>
  <c r="AT735" i="4"/>
  <c r="AX735" i="4"/>
  <c r="AL736" i="4"/>
  <c r="AM736" i="4"/>
  <c r="AN736" i="4"/>
  <c r="AO736" i="4"/>
  <c r="AT736" i="4"/>
  <c r="AX736" i="4"/>
  <c r="AY736" i="4"/>
  <c r="AZ736" i="4"/>
  <c r="BA736" i="4"/>
  <c r="AL737" i="4"/>
  <c r="AM737" i="4"/>
  <c r="AN737" i="4"/>
  <c r="AO737" i="4"/>
  <c r="AT737" i="4"/>
  <c r="AX737" i="4"/>
  <c r="BA737" i="4" s="1"/>
  <c r="AY737" i="4"/>
  <c r="AZ737" i="4"/>
  <c r="AL738" i="4"/>
  <c r="AM738" i="4"/>
  <c r="AN738" i="4"/>
  <c r="AO738" i="4"/>
  <c r="AT738" i="4"/>
  <c r="AX738" i="4"/>
  <c r="AL739" i="4"/>
  <c r="AM739" i="4"/>
  <c r="AN739" i="4"/>
  <c r="AO739" i="4"/>
  <c r="AT739" i="4"/>
  <c r="AX739" i="4"/>
  <c r="BA739" i="4"/>
  <c r="AL740" i="4"/>
  <c r="AM740" i="4"/>
  <c r="AN740" i="4"/>
  <c r="AO740" i="4"/>
  <c r="AT740" i="4"/>
  <c r="AX740" i="4"/>
  <c r="AY740" i="4"/>
  <c r="AZ740" i="4"/>
  <c r="BA740" i="4"/>
  <c r="AL741" i="4"/>
  <c r="AM741" i="4"/>
  <c r="AN741" i="4"/>
  <c r="AO741" i="4"/>
  <c r="AT741" i="4"/>
  <c r="AX741" i="4"/>
  <c r="BA741" i="4" s="1"/>
  <c r="AY741" i="4"/>
  <c r="AZ741" i="4"/>
  <c r="AL742" i="4"/>
  <c r="AM742" i="4"/>
  <c r="AN742" i="4"/>
  <c r="AO742" i="4"/>
  <c r="AT742" i="4"/>
  <c r="AX742" i="4"/>
  <c r="AY742" i="4"/>
  <c r="AL743" i="4"/>
  <c r="AM743" i="4"/>
  <c r="AN743" i="4"/>
  <c r="AO743" i="4"/>
  <c r="AT743" i="4"/>
  <c r="AX743" i="4"/>
  <c r="BA743" i="4" s="1"/>
  <c r="AL744" i="4"/>
  <c r="AM744" i="4"/>
  <c r="AN744" i="4"/>
  <c r="AO744" i="4"/>
  <c r="AT744" i="4"/>
  <c r="AX744" i="4"/>
  <c r="AY744" i="4"/>
  <c r="AZ744" i="4"/>
  <c r="BA744" i="4"/>
  <c r="AL745" i="4"/>
  <c r="AM745" i="4"/>
  <c r="AN745" i="4"/>
  <c r="AO745" i="4"/>
  <c r="AT745" i="4"/>
  <c r="AX745" i="4"/>
  <c r="BA745" i="4" s="1"/>
  <c r="AY745" i="4"/>
  <c r="AZ745" i="4"/>
  <c r="AL746" i="4"/>
  <c r="AM746" i="4"/>
  <c r="AN746" i="4"/>
  <c r="AO746" i="4"/>
  <c r="AT746" i="4"/>
  <c r="AX746" i="4"/>
  <c r="AY746" i="4" s="1"/>
  <c r="AL747" i="4"/>
  <c r="AM747" i="4"/>
  <c r="AN747" i="4"/>
  <c r="AO747" i="4"/>
  <c r="AT747" i="4"/>
  <c r="AX747" i="4"/>
  <c r="BA747" i="4" s="1"/>
  <c r="AL748" i="4"/>
  <c r="AM748" i="4"/>
  <c r="AN748" i="4"/>
  <c r="AO748" i="4"/>
  <c r="AT748" i="4"/>
  <c r="AX748" i="4"/>
  <c r="AY748" i="4"/>
  <c r="AZ748" i="4"/>
  <c r="BA748" i="4"/>
  <c r="AL749" i="4"/>
  <c r="AM749" i="4"/>
  <c r="AN749" i="4"/>
  <c r="AO749" i="4"/>
  <c r="AT749" i="4"/>
  <c r="AX749" i="4"/>
  <c r="BA749" i="4" s="1"/>
  <c r="AY749" i="4"/>
  <c r="AZ749" i="4"/>
  <c r="AL750" i="4"/>
  <c r="AM750" i="4"/>
  <c r="AN750" i="4"/>
  <c r="AO750" i="4"/>
  <c r="AT750" i="4"/>
  <c r="AX750" i="4"/>
  <c r="AY750" i="4" s="1"/>
  <c r="AL751" i="4"/>
  <c r="AM751" i="4"/>
  <c r="AN751" i="4"/>
  <c r="AO751" i="4"/>
  <c r="AT751" i="4"/>
  <c r="AX751" i="4"/>
  <c r="AL752" i="4"/>
  <c r="AM752" i="4"/>
  <c r="AN752" i="4"/>
  <c r="AO752" i="4"/>
  <c r="AT752" i="4"/>
  <c r="AX752" i="4"/>
  <c r="AY752" i="4"/>
  <c r="AZ752" i="4"/>
  <c r="BA752" i="4"/>
  <c r="AL753" i="4"/>
  <c r="AM753" i="4"/>
  <c r="AN753" i="4"/>
  <c r="AO753" i="4"/>
  <c r="AT753" i="4"/>
  <c r="AX753" i="4"/>
  <c r="BA753" i="4" s="1"/>
  <c r="AY753" i="4"/>
  <c r="AZ753" i="4"/>
  <c r="AL754" i="4"/>
  <c r="AM754" i="4"/>
  <c r="AN754" i="4"/>
  <c r="AO754" i="4"/>
  <c r="AT754" i="4"/>
  <c r="AX754" i="4"/>
  <c r="AL755" i="4"/>
  <c r="AM755" i="4"/>
  <c r="AN755" i="4"/>
  <c r="AO755" i="4"/>
  <c r="AT755" i="4"/>
  <c r="AX755" i="4"/>
  <c r="BA755" i="4"/>
  <c r="AL756" i="4"/>
  <c r="AM756" i="4"/>
  <c r="AN756" i="4"/>
  <c r="AO756" i="4"/>
  <c r="AT756" i="4"/>
  <c r="AX756" i="4"/>
  <c r="AY756" i="4"/>
  <c r="AZ756" i="4"/>
  <c r="BA756" i="4"/>
  <c r="AL757" i="4"/>
  <c r="AM757" i="4"/>
  <c r="AN757" i="4"/>
  <c r="AO757" i="4"/>
  <c r="AT757" i="4"/>
  <c r="AX757" i="4"/>
  <c r="BA757" i="4" s="1"/>
  <c r="AY757" i="4"/>
  <c r="AZ757" i="4"/>
  <c r="AL758" i="4"/>
  <c r="AM758" i="4"/>
  <c r="AN758" i="4"/>
  <c r="AO758" i="4"/>
  <c r="AT758" i="4"/>
  <c r="AX758" i="4"/>
  <c r="AY758" i="4"/>
  <c r="AL759" i="4"/>
  <c r="AM759" i="4"/>
  <c r="AN759" i="4"/>
  <c r="AO759" i="4"/>
  <c r="AT759" i="4"/>
  <c r="AX759" i="4"/>
  <c r="BA759" i="4" s="1"/>
  <c r="AL760" i="4"/>
  <c r="AM760" i="4"/>
  <c r="AN760" i="4"/>
  <c r="AO760" i="4"/>
  <c r="AT760" i="4"/>
  <c r="AX760" i="4"/>
  <c r="AY760" i="4"/>
  <c r="AZ760" i="4"/>
  <c r="BA760" i="4"/>
  <c r="AL761" i="4"/>
  <c r="AM761" i="4"/>
  <c r="AN761" i="4"/>
  <c r="AO761" i="4"/>
  <c r="AT761" i="4"/>
  <c r="AX761" i="4"/>
  <c r="BA761" i="4" s="1"/>
  <c r="AY761" i="4"/>
  <c r="AZ761" i="4"/>
  <c r="AL762" i="4"/>
  <c r="AM762" i="4"/>
  <c r="AN762" i="4"/>
  <c r="AO762" i="4"/>
  <c r="AT762" i="4"/>
  <c r="AX762" i="4"/>
  <c r="AY762" i="4" s="1"/>
  <c r="AL763" i="4"/>
  <c r="AM763" i="4"/>
  <c r="AN763" i="4"/>
  <c r="AO763" i="4"/>
  <c r="AT763" i="4"/>
  <c r="AX763" i="4"/>
  <c r="BA763" i="4" s="1"/>
  <c r="AL764" i="4"/>
  <c r="AM764" i="4"/>
  <c r="AN764" i="4"/>
  <c r="AO764" i="4"/>
  <c r="AT764" i="4"/>
  <c r="AX764" i="4"/>
  <c r="AY764" i="4"/>
  <c r="AZ764" i="4"/>
  <c r="BA764" i="4"/>
  <c r="AL765" i="4"/>
  <c r="AM765" i="4"/>
  <c r="AN765" i="4"/>
  <c r="AO765" i="4"/>
  <c r="AT765" i="4"/>
  <c r="AX765" i="4"/>
  <c r="BA765" i="4" s="1"/>
  <c r="AY765" i="4"/>
  <c r="AZ765" i="4"/>
  <c r="AL766" i="4"/>
  <c r="AM766" i="4"/>
  <c r="AN766" i="4"/>
  <c r="AO766" i="4"/>
  <c r="AT766" i="4"/>
  <c r="AX766" i="4"/>
  <c r="AY766" i="4" s="1"/>
  <c r="AL767" i="4"/>
  <c r="AM767" i="4"/>
  <c r="AN767" i="4"/>
  <c r="AO767" i="4"/>
  <c r="AT767" i="4"/>
  <c r="AX767" i="4"/>
  <c r="AL768" i="4"/>
  <c r="AM768" i="4"/>
  <c r="AN768" i="4"/>
  <c r="AO768" i="4"/>
  <c r="AT768" i="4"/>
  <c r="AX768" i="4"/>
  <c r="AY768" i="4"/>
  <c r="AZ768" i="4"/>
  <c r="BA768" i="4"/>
  <c r="AL769" i="4"/>
  <c r="AM769" i="4"/>
  <c r="AN769" i="4"/>
  <c r="AO769" i="4"/>
  <c r="AT769" i="4"/>
  <c r="AX769" i="4"/>
  <c r="BA769" i="4" s="1"/>
  <c r="AY769" i="4"/>
  <c r="AZ769" i="4"/>
  <c r="AL770" i="4"/>
  <c r="AM770" i="4"/>
  <c r="AN770" i="4"/>
  <c r="AO770" i="4"/>
  <c r="AT770" i="4"/>
  <c r="AX770" i="4"/>
  <c r="AL771" i="4"/>
  <c r="AM771" i="4"/>
  <c r="AN771" i="4"/>
  <c r="AO771" i="4"/>
  <c r="AT771" i="4"/>
  <c r="AX771" i="4"/>
  <c r="BA771" i="4"/>
  <c r="AL772" i="4"/>
  <c r="AM772" i="4"/>
  <c r="AN772" i="4"/>
  <c r="AO772" i="4"/>
  <c r="AT772" i="4"/>
  <c r="AX772" i="4"/>
  <c r="AY772" i="4"/>
  <c r="AZ772" i="4"/>
  <c r="BA772" i="4"/>
  <c r="AL773" i="4"/>
  <c r="AM773" i="4"/>
  <c r="AN773" i="4"/>
  <c r="AO773" i="4"/>
  <c r="AT773" i="4"/>
  <c r="AX773" i="4"/>
  <c r="BA773" i="4" s="1"/>
  <c r="AY773" i="4"/>
  <c r="AZ773" i="4"/>
  <c r="AL774" i="4"/>
  <c r="AM774" i="4"/>
  <c r="AN774" i="4"/>
  <c r="AO774" i="4"/>
  <c r="AT774" i="4"/>
  <c r="AX774" i="4"/>
  <c r="AZ774" i="4" s="1"/>
  <c r="AY774" i="4"/>
  <c r="BA774" i="4"/>
  <c r="AL775" i="4"/>
  <c r="AM775" i="4"/>
  <c r="AN775" i="4"/>
  <c r="AO775" i="4"/>
  <c r="AT775" i="4"/>
  <c r="AX775" i="4"/>
  <c r="AY775" i="4" s="1"/>
  <c r="AZ775" i="4"/>
  <c r="BA775" i="4"/>
  <c r="AL776" i="4"/>
  <c r="AM776" i="4"/>
  <c r="AN776" i="4"/>
  <c r="AO776" i="4"/>
  <c r="AT776" i="4"/>
  <c r="AX776" i="4"/>
  <c r="AY776" i="4"/>
  <c r="AZ776" i="4"/>
  <c r="BA776" i="4"/>
  <c r="AL777" i="4"/>
  <c r="AM777" i="4"/>
  <c r="AN777" i="4"/>
  <c r="AO777" i="4"/>
  <c r="AT777" i="4"/>
  <c r="AX777" i="4"/>
  <c r="AL778" i="4"/>
  <c r="AM778" i="4"/>
  <c r="AN778" i="4"/>
  <c r="AO778" i="4"/>
  <c r="AT778" i="4"/>
  <c r="AX778" i="4"/>
  <c r="AY778" i="4" s="1"/>
  <c r="BA778" i="4"/>
  <c r="AL779" i="4"/>
  <c r="AM779" i="4"/>
  <c r="AN779" i="4"/>
  <c r="AO779" i="4"/>
  <c r="AT779" i="4"/>
  <c r="AX779" i="4"/>
  <c r="AY779" i="4" s="1"/>
  <c r="AZ779" i="4"/>
  <c r="BA779" i="4"/>
  <c r="AL780" i="4"/>
  <c r="AM780" i="4"/>
  <c r="AN780" i="4"/>
  <c r="AO780" i="4"/>
  <c r="AT780" i="4"/>
  <c r="AX780" i="4"/>
  <c r="AY780" i="4"/>
  <c r="AZ780" i="4"/>
  <c r="BA780" i="4"/>
  <c r="AL781" i="4"/>
  <c r="AM781" i="4"/>
  <c r="AN781" i="4"/>
  <c r="AO781" i="4"/>
  <c r="AT781" i="4"/>
  <c r="AX781" i="4"/>
  <c r="AL782" i="4"/>
  <c r="AM782" i="4"/>
  <c r="AN782" i="4"/>
  <c r="AO782" i="4"/>
  <c r="AT782" i="4"/>
  <c r="AX782" i="4"/>
  <c r="AY782" i="4" s="1"/>
  <c r="BA782" i="4"/>
  <c r="AL783" i="4"/>
  <c r="AM783" i="4"/>
  <c r="AN783" i="4"/>
  <c r="AO783" i="4"/>
  <c r="AT783" i="4"/>
  <c r="AX783" i="4"/>
  <c r="AY783" i="4" s="1"/>
  <c r="AZ783" i="4"/>
  <c r="BA783" i="4"/>
  <c r="AL784" i="4"/>
  <c r="AM784" i="4"/>
  <c r="AN784" i="4"/>
  <c r="AO784" i="4"/>
  <c r="AT784" i="4"/>
  <c r="AX784" i="4"/>
  <c r="AY784" i="4"/>
  <c r="AZ784" i="4"/>
  <c r="BA784" i="4"/>
  <c r="AL785" i="4"/>
  <c r="AM785" i="4"/>
  <c r="AN785" i="4"/>
  <c r="AO785" i="4"/>
  <c r="AT785" i="4"/>
  <c r="AX785" i="4"/>
  <c r="AL786" i="4"/>
  <c r="AM786" i="4"/>
  <c r="AN786" i="4"/>
  <c r="AO786" i="4"/>
  <c r="AT786" i="4"/>
  <c r="AX786" i="4"/>
  <c r="AY786" i="4" s="1"/>
  <c r="BA786" i="4"/>
  <c r="AL787" i="4"/>
  <c r="AM787" i="4"/>
  <c r="AN787" i="4"/>
  <c r="AO787" i="4"/>
  <c r="AT787" i="4"/>
  <c r="AX787" i="4"/>
  <c r="AY787" i="4" s="1"/>
  <c r="AZ787" i="4"/>
  <c r="BA787" i="4"/>
  <c r="AL788" i="4"/>
  <c r="AM788" i="4"/>
  <c r="AN788" i="4"/>
  <c r="AO788" i="4"/>
  <c r="AT788" i="4"/>
  <c r="AX788" i="4"/>
  <c r="AY788" i="4"/>
  <c r="AZ788" i="4"/>
  <c r="BA788" i="4"/>
  <c r="AL789" i="4"/>
  <c r="AM789" i="4"/>
  <c r="AN789" i="4"/>
  <c r="AO789" i="4"/>
  <c r="AT789" i="4"/>
  <c r="AX789" i="4"/>
  <c r="AL790" i="4"/>
  <c r="AM790" i="4"/>
  <c r="AN790" i="4"/>
  <c r="AO790" i="4"/>
  <c r="AT790" i="4"/>
  <c r="AX790" i="4"/>
  <c r="AY790" i="4" s="1"/>
  <c r="BA790" i="4"/>
  <c r="AL791" i="4"/>
  <c r="AM791" i="4"/>
  <c r="AN791" i="4"/>
  <c r="AO791" i="4"/>
  <c r="AT791" i="4"/>
  <c r="AX791" i="4"/>
  <c r="AY791" i="4" s="1"/>
  <c r="AZ791" i="4"/>
  <c r="BA791" i="4"/>
  <c r="AL792" i="4"/>
  <c r="AM792" i="4"/>
  <c r="AN792" i="4"/>
  <c r="AO792" i="4"/>
  <c r="AT792" i="4"/>
  <c r="AX792" i="4"/>
  <c r="AY792" i="4"/>
  <c r="AZ792" i="4"/>
  <c r="BA792" i="4"/>
  <c r="AL793" i="4"/>
  <c r="AM793" i="4"/>
  <c r="AN793" i="4"/>
  <c r="AO793" i="4"/>
  <c r="AT793" i="4"/>
  <c r="AX793" i="4"/>
  <c r="AL794" i="4"/>
  <c r="AM794" i="4"/>
  <c r="AN794" i="4"/>
  <c r="AO794" i="4"/>
  <c r="AT794" i="4"/>
  <c r="AX794" i="4"/>
  <c r="AY794" i="4" s="1"/>
  <c r="BA794" i="4"/>
  <c r="AL795" i="4"/>
  <c r="AM795" i="4"/>
  <c r="AN795" i="4"/>
  <c r="AO795" i="4"/>
  <c r="AT795" i="4"/>
  <c r="AX795" i="4"/>
  <c r="AY795" i="4" s="1"/>
  <c r="AZ795" i="4"/>
  <c r="BA795" i="4"/>
  <c r="AL796" i="4"/>
  <c r="AM796" i="4"/>
  <c r="AN796" i="4"/>
  <c r="AO796" i="4"/>
  <c r="AT796" i="4"/>
  <c r="AX796" i="4"/>
  <c r="AY796" i="4"/>
  <c r="AZ796" i="4"/>
  <c r="BA796" i="4"/>
  <c r="AL797" i="4"/>
  <c r="AM797" i="4"/>
  <c r="AN797" i="4"/>
  <c r="AO797" i="4"/>
  <c r="AT797" i="4"/>
  <c r="AX797" i="4"/>
  <c r="AL798" i="4"/>
  <c r="AM798" i="4"/>
  <c r="AN798" i="4"/>
  <c r="AO798" i="4"/>
  <c r="AT798" i="4"/>
  <c r="AX798" i="4"/>
  <c r="AY798" i="4" s="1"/>
  <c r="BA798" i="4"/>
  <c r="AL799" i="4"/>
  <c r="AM799" i="4"/>
  <c r="AN799" i="4"/>
  <c r="AO799" i="4"/>
  <c r="AT799" i="4"/>
  <c r="AX799" i="4"/>
  <c r="AY799" i="4" s="1"/>
  <c r="AZ799" i="4"/>
  <c r="BA799" i="4"/>
  <c r="AL800" i="4"/>
  <c r="AM800" i="4"/>
  <c r="AN800" i="4"/>
  <c r="AO800" i="4"/>
  <c r="AT800" i="4"/>
  <c r="AX800" i="4"/>
  <c r="AY800" i="4"/>
  <c r="AZ800" i="4"/>
  <c r="BA800" i="4"/>
  <c r="AL801" i="4"/>
  <c r="AM801" i="4"/>
  <c r="AN801" i="4"/>
  <c r="AO801" i="4"/>
  <c r="AT801" i="4"/>
  <c r="AX801" i="4"/>
  <c r="AL802" i="4"/>
  <c r="AM802" i="4"/>
  <c r="AN802" i="4"/>
  <c r="AO802" i="4"/>
  <c r="AT802" i="4"/>
  <c r="AX802" i="4"/>
  <c r="AY802" i="4" s="1"/>
  <c r="BA802" i="4"/>
  <c r="AL803" i="4"/>
  <c r="AM803" i="4"/>
  <c r="AN803" i="4"/>
  <c r="AO803" i="4"/>
  <c r="AT803" i="4"/>
  <c r="AX803" i="4"/>
  <c r="AY803" i="4" s="1"/>
  <c r="AZ803" i="4"/>
  <c r="BA803" i="4"/>
  <c r="AL804" i="4"/>
  <c r="AM804" i="4"/>
  <c r="AN804" i="4"/>
  <c r="AO804" i="4"/>
  <c r="AT804" i="4"/>
  <c r="AX804" i="4"/>
  <c r="AY804" i="4"/>
  <c r="AZ804" i="4"/>
  <c r="BA804" i="4"/>
  <c r="AL805" i="4"/>
  <c r="AM805" i="4"/>
  <c r="AN805" i="4"/>
  <c r="AO805" i="4"/>
  <c r="AT805" i="4"/>
  <c r="AX805" i="4"/>
  <c r="AL806" i="4"/>
  <c r="AM806" i="4"/>
  <c r="AN806" i="4"/>
  <c r="AO806" i="4"/>
  <c r="AT806" i="4"/>
  <c r="AX806" i="4"/>
  <c r="AY806" i="4" s="1"/>
  <c r="BA806" i="4"/>
  <c r="AL807" i="4"/>
  <c r="AM807" i="4"/>
  <c r="AN807" i="4"/>
  <c r="AO807" i="4"/>
  <c r="AT807" i="4"/>
  <c r="AX807" i="4"/>
  <c r="AY807" i="4" s="1"/>
  <c r="AZ807" i="4"/>
  <c r="BA807" i="4"/>
  <c r="AL808" i="4"/>
  <c r="AM808" i="4"/>
  <c r="AN808" i="4"/>
  <c r="AO808" i="4"/>
  <c r="AT808" i="4"/>
  <c r="AX808" i="4"/>
  <c r="AY808" i="4"/>
  <c r="AZ808" i="4"/>
  <c r="BA808" i="4"/>
  <c r="AL809" i="4"/>
  <c r="AM809" i="4"/>
  <c r="AN809" i="4"/>
  <c r="AO809" i="4"/>
  <c r="AT809" i="4"/>
  <c r="AX809" i="4"/>
  <c r="AL810" i="4"/>
  <c r="AM810" i="4"/>
  <c r="AN810" i="4"/>
  <c r="AO810" i="4"/>
  <c r="AT810" i="4"/>
  <c r="AX810" i="4"/>
  <c r="AY810" i="4" s="1"/>
  <c r="BA810" i="4"/>
  <c r="AL811" i="4"/>
  <c r="AM811" i="4"/>
  <c r="AN811" i="4"/>
  <c r="AO811" i="4"/>
  <c r="AT811" i="4"/>
  <c r="AX811" i="4"/>
  <c r="AY811" i="4" s="1"/>
  <c r="AZ811" i="4"/>
  <c r="BA811" i="4"/>
  <c r="AL812" i="4"/>
  <c r="AM812" i="4"/>
  <c r="AN812" i="4"/>
  <c r="AO812" i="4"/>
  <c r="AT812" i="4"/>
  <c r="AX812" i="4"/>
  <c r="AY812" i="4"/>
  <c r="AZ812" i="4"/>
  <c r="BA812" i="4"/>
  <c r="AL813" i="4"/>
  <c r="AM813" i="4"/>
  <c r="AN813" i="4"/>
  <c r="AO813" i="4"/>
  <c r="AT813" i="4"/>
  <c r="AX813" i="4"/>
  <c r="AL814" i="4"/>
  <c r="AM814" i="4"/>
  <c r="AN814" i="4"/>
  <c r="AO814" i="4"/>
  <c r="AT814" i="4"/>
  <c r="AX814" i="4"/>
  <c r="AY814" i="4" s="1"/>
  <c r="BA814" i="4"/>
  <c r="AL815" i="4"/>
  <c r="AM815" i="4"/>
  <c r="AN815" i="4"/>
  <c r="AO815" i="4"/>
  <c r="AT815" i="4"/>
  <c r="AX815" i="4"/>
  <c r="AY815" i="4" s="1"/>
  <c r="AZ815" i="4"/>
  <c r="BA815" i="4"/>
  <c r="AL816" i="4"/>
  <c r="AM816" i="4"/>
  <c r="AN816" i="4"/>
  <c r="AO816" i="4"/>
  <c r="AT816" i="4"/>
  <c r="AX816" i="4"/>
  <c r="AY816" i="4"/>
  <c r="AZ816" i="4"/>
  <c r="BA816" i="4"/>
  <c r="AL817" i="4"/>
  <c r="AM817" i="4"/>
  <c r="AN817" i="4"/>
  <c r="AO817" i="4"/>
  <c r="AT817" i="4"/>
  <c r="AX817" i="4"/>
  <c r="AL818" i="4"/>
  <c r="AM818" i="4"/>
  <c r="AN818" i="4"/>
  <c r="AO818" i="4"/>
  <c r="AT818" i="4"/>
  <c r="AX818" i="4"/>
  <c r="AY818" i="4" s="1"/>
  <c r="BA818" i="4"/>
  <c r="AL819" i="4"/>
  <c r="AM819" i="4"/>
  <c r="AN819" i="4"/>
  <c r="AO819" i="4"/>
  <c r="AT819" i="4"/>
  <c r="AX819" i="4"/>
  <c r="AY819" i="4" s="1"/>
  <c r="AZ819" i="4"/>
  <c r="BA819" i="4"/>
  <c r="AL820" i="4"/>
  <c r="AM820" i="4"/>
  <c r="AN820" i="4"/>
  <c r="AO820" i="4"/>
  <c r="AT820" i="4"/>
  <c r="AX820" i="4"/>
  <c r="AY820" i="4"/>
  <c r="AZ820" i="4"/>
  <c r="BA820" i="4"/>
  <c r="AL821" i="4"/>
  <c r="AM821" i="4"/>
  <c r="AN821" i="4"/>
  <c r="AO821" i="4"/>
  <c r="AT821" i="4"/>
  <c r="AX821" i="4"/>
  <c r="AL822" i="4"/>
  <c r="AM822" i="4"/>
  <c r="AN822" i="4"/>
  <c r="AO822" i="4"/>
  <c r="AT822" i="4"/>
  <c r="AX822" i="4"/>
  <c r="AY822" i="4" s="1"/>
  <c r="BA822" i="4"/>
  <c r="AL823" i="4"/>
  <c r="AM823" i="4"/>
  <c r="AN823" i="4"/>
  <c r="AO823" i="4"/>
  <c r="AT823" i="4"/>
  <c r="AX823" i="4"/>
  <c r="AY823" i="4" s="1"/>
  <c r="AZ823" i="4"/>
  <c r="BA823" i="4"/>
  <c r="AL824" i="4"/>
  <c r="AM824" i="4"/>
  <c r="AN824" i="4"/>
  <c r="AO824" i="4"/>
  <c r="AT824" i="4"/>
  <c r="AX824" i="4"/>
  <c r="AY824" i="4"/>
  <c r="AZ824" i="4"/>
  <c r="BA824" i="4"/>
  <c r="AL825" i="4"/>
  <c r="AM825" i="4"/>
  <c r="AN825" i="4"/>
  <c r="AO825" i="4"/>
  <c r="AT825" i="4"/>
  <c r="AX825" i="4"/>
  <c r="AY825" i="4" s="1"/>
  <c r="AL826" i="4"/>
  <c r="AM826" i="4"/>
  <c r="AN826" i="4"/>
  <c r="AO826" i="4"/>
  <c r="AT826" i="4"/>
  <c r="AX826" i="4"/>
  <c r="BA826" i="4"/>
  <c r="AL827" i="4"/>
  <c r="AM827" i="4"/>
  <c r="AN827" i="4"/>
  <c r="AO827" i="4"/>
  <c r="AT827" i="4"/>
  <c r="AX827" i="4"/>
  <c r="AY827" i="4" s="1"/>
  <c r="AZ827" i="4"/>
  <c r="BA827" i="4"/>
  <c r="AL828" i="4"/>
  <c r="AM828" i="4"/>
  <c r="AN828" i="4"/>
  <c r="AO828" i="4"/>
  <c r="AT828" i="4"/>
  <c r="AX828" i="4"/>
  <c r="AY828" i="4"/>
  <c r="AZ828" i="4"/>
  <c r="BA828" i="4"/>
  <c r="AL829" i="4"/>
  <c r="AM829" i="4"/>
  <c r="AN829" i="4"/>
  <c r="AO829" i="4"/>
  <c r="AT829" i="4"/>
  <c r="AX829" i="4"/>
  <c r="AY829" i="4"/>
  <c r="AL830" i="4"/>
  <c r="AM830" i="4"/>
  <c r="AN830" i="4"/>
  <c r="AO830" i="4"/>
  <c r="AT830" i="4"/>
  <c r="AX830" i="4"/>
  <c r="AL831" i="4"/>
  <c r="AM831" i="4"/>
  <c r="AN831" i="4"/>
  <c r="AO831" i="4"/>
  <c r="AT831" i="4"/>
  <c r="AX831" i="4"/>
  <c r="AY831" i="4" s="1"/>
  <c r="AZ831" i="4"/>
  <c r="BA831" i="4"/>
  <c r="AL832" i="4"/>
  <c r="AM832" i="4"/>
  <c r="AN832" i="4"/>
  <c r="AO832" i="4"/>
  <c r="AT832" i="4"/>
  <c r="AX832" i="4"/>
  <c r="AY832" i="4"/>
  <c r="AZ832" i="4"/>
  <c r="BA832" i="4"/>
  <c r="AL833" i="4"/>
  <c r="AM833" i="4"/>
  <c r="AN833" i="4"/>
  <c r="AO833" i="4"/>
  <c r="AT833" i="4"/>
  <c r="AX833" i="4"/>
  <c r="AL834" i="4"/>
  <c r="AM834" i="4"/>
  <c r="AN834" i="4"/>
  <c r="AO834" i="4"/>
  <c r="AT834" i="4"/>
  <c r="AX834" i="4"/>
  <c r="BA834" i="4"/>
  <c r="AL835" i="4"/>
  <c r="AM835" i="4"/>
  <c r="AN835" i="4"/>
  <c r="AO835" i="4"/>
  <c r="AT835" i="4"/>
  <c r="AX835" i="4"/>
  <c r="AY835" i="4" s="1"/>
  <c r="AZ835" i="4"/>
  <c r="BA835" i="4"/>
  <c r="AL836" i="4"/>
  <c r="AM836" i="4"/>
  <c r="AN836" i="4"/>
  <c r="AO836" i="4"/>
  <c r="AT836" i="4"/>
  <c r="AX836" i="4"/>
  <c r="AY836" i="4"/>
  <c r="AZ836" i="4"/>
  <c r="BA836" i="4"/>
  <c r="AL837" i="4"/>
  <c r="AM837" i="4"/>
  <c r="AN837" i="4"/>
  <c r="AO837" i="4"/>
  <c r="AT837" i="4"/>
  <c r="AX837" i="4"/>
  <c r="AY837" i="4"/>
  <c r="AL838" i="4"/>
  <c r="AM838" i="4"/>
  <c r="AN838" i="4"/>
  <c r="AO838" i="4"/>
  <c r="AT838" i="4"/>
  <c r="AX838" i="4"/>
  <c r="BA838" i="4" s="1"/>
  <c r="AL839" i="4"/>
  <c r="AM839" i="4"/>
  <c r="AN839" i="4"/>
  <c r="AO839" i="4"/>
  <c r="AT839" i="4"/>
  <c r="AX839" i="4"/>
  <c r="AY839" i="4" s="1"/>
  <c r="AZ839" i="4"/>
  <c r="BA839" i="4"/>
  <c r="AL840" i="4"/>
  <c r="AM840" i="4"/>
  <c r="AN840" i="4"/>
  <c r="AO840" i="4"/>
  <c r="AT840" i="4"/>
  <c r="AX840" i="4"/>
  <c r="AY840" i="4"/>
  <c r="AZ840" i="4"/>
  <c r="BA840" i="4"/>
  <c r="AL841" i="4"/>
  <c r="AM841" i="4"/>
  <c r="AN841" i="4"/>
  <c r="AO841" i="4"/>
  <c r="AT841" i="4"/>
  <c r="AX841" i="4"/>
  <c r="AY841" i="4" s="1"/>
  <c r="AL842" i="4"/>
  <c r="AM842" i="4"/>
  <c r="AN842" i="4"/>
  <c r="AO842" i="4"/>
  <c r="AT842" i="4"/>
  <c r="AX842" i="4"/>
  <c r="BA842" i="4"/>
  <c r="AL843" i="4"/>
  <c r="AM843" i="4"/>
  <c r="AN843" i="4"/>
  <c r="AO843" i="4"/>
  <c r="AT843" i="4"/>
  <c r="AX843" i="4"/>
  <c r="AY843" i="4" s="1"/>
  <c r="AZ843" i="4"/>
  <c r="BA843" i="4"/>
  <c r="AL844" i="4"/>
  <c r="AM844" i="4"/>
  <c r="AN844" i="4"/>
  <c r="AO844" i="4"/>
  <c r="AT844" i="4"/>
  <c r="AX844" i="4"/>
  <c r="AY844" i="4"/>
  <c r="AZ844" i="4"/>
  <c r="BA844" i="4"/>
  <c r="AL845" i="4"/>
  <c r="AM845" i="4"/>
  <c r="AN845" i="4"/>
  <c r="AO845" i="4"/>
  <c r="AT845" i="4"/>
  <c r="AX845" i="4"/>
  <c r="AY845" i="4"/>
  <c r="AL846" i="4"/>
  <c r="AM846" i="4"/>
  <c r="AN846" i="4"/>
  <c r="AO846" i="4"/>
  <c r="AT846" i="4"/>
  <c r="AX846" i="4"/>
  <c r="AL847" i="4"/>
  <c r="AM847" i="4"/>
  <c r="AN847" i="4"/>
  <c r="AO847" i="4"/>
  <c r="AT847" i="4"/>
  <c r="AX847" i="4"/>
  <c r="AY847" i="4" s="1"/>
  <c r="AZ847" i="4"/>
  <c r="BA847" i="4"/>
  <c r="AL848" i="4"/>
  <c r="AM848" i="4"/>
  <c r="AN848" i="4"/>
  <c r="AO848" i="4"/>
  <c r="AT848" i="4"/>
  <c r="AX848" i="4"/>
  <c r="AY848" i="4"/>
  <c r="AZ848" i="4"/>
  <c r="BA848" i="4"/>
  <c r="AL849" i="4"/>
  <c r="AM849" i="4"/>
  <c r="AN849" i="4"/>
  <c r="AO849" i="4"/>
  <c r="AT849" i="4"/>
  <c r="AX849" i="4"/>
  <c r="AL850" i="4"/>
  <c r="AM850" i="4"/>
  <c r="AN850" i="4"/>
  <c r="AO850" i="4"/>
  <c r="AT850" i="4"/>
  <c r="AX850" i="4"/>
  <c r="BA850" i="4"/>
  <c r="AL851" i="4"/>
  <c r="AM851" i="4"/>
  <c r="AN851" i="4"/>
  <c r="AO851" i="4"/>
  <c r="AT851" i="4"/>
  <c r="AX851" i="4"/>
  <c r="AY851" i="4" s="1"/>
  <c r="AZ851" i="4"/>
  <c r="BA851" i="4"/>
  <c r="AL852" i="4"/>
  <c r="AM852" i="4"/>
  <c r="AN852" i="4"/>
  <c r="AO852" i="4"/>
  <c r="AT852" i="4"/>
  <c r="AX852" i="4"/>
  <c r="BA852" i="4" s="1"/>
  <c r="AY852" i="4"/>
  <c r="AZ852" i="4"/>
  <c r="AL853" i="4"/>
  <c r="AM853" i="4"/>
  <c r="AN853" i="4"/>
  <c r="AO853" i="4"/>
  <c r="AT853" i="4"/>
  <c r="AX853" i="4"/>
  <c r="AY853" i="4" s="1"/>
  <c r="AL854" i="4"/>
  <c r="AM854" i="4"/>
  <c r="AN854" i="4"/>
  <c r="AO854" i="4"/>
  <c r="AT854" i="4"/>
  <c r="AX854" i="4"/>
  <c r="BA854" i="4"/>
  <c r="AL855" i="4"/>
  <c r="AM855" i="4"/>
  <c r="AN855" i="4"/>
  <c r="AO855" i="4"/>
  <c r="AT855" i="4"/>
  <c r="AX855" i="4"/>
  <c r="AY855" i="4" s="1"/>
  <c r="AZ855" i="4"/>
  <c r="BA855" i="4"/>
  <c r="AL856" i="4"/>
  <c r="AM856" i="4"/>
  <c r="AN856" i="4"/>
  <c r="AO856" i="4"/>
  <c r="AT856" i="4"/>
  <c r="AX856" i="4"/>
  <c r="AY856" i="4"/>
  <c r="AZ856" i="4"/>
  <c r="BA856" i="4"/>
  <c r="AL857" i="4"/>
  <c r="AM857" i="4"/>
  <c r="AN857" i="4"/>
  <c r="AO857" i="4"/>
  <c r="AT857" i="4"/>
  <c r="AX857" i="4"/>
  <c r="AY857" i="4"/>
  <c r="AL858" i="4"/>
  <c r="AM858" i="4"/>
  <c r="AN858" i="4"/>
  <c r="AO858" i="4"/>
  <c r="AT858" i="4"/>
  <c r="AX858" i="4"/>
  <c r="AL859" i="4"/>
  <c r="AM859" i="4"/>
  <c r="AN859" i="4"/>
  <c r="AO859" i="4"/>
  <c r="AT859" i="4"/>
  <c r="AX859" i="4"/>
  <c r="AY859" i="4" s="1"/>
  <c r="AZ859" i="4"/>
  <c r="BA859" i="4"/>
  <c r="AL860" i="4"/>
  <c r="AM860" i="4"/>
  <c r="AN860" i="4"/>
  <c r="AO860" i="4"/>
  <c r="AT860" i="4"/>
  <c r="AX860" i="4"/>
  <c r="AY860" i="4"/>
  <c r="AZ860" i="4"/>
  <c r="BA860" i="4"/>
  <c r="AL861" i="4"/>
  <c r="AM861" i="4"/>
  <c r="AN861" i="4"/>
  <c r="AO861" i="4"/>
  <c r="AT861" i="4"/>
  <c r="AX861" i="4"/>
  <c r="AL862" i="4"/>
  <c r="AM862" i="4"/>
  <c r="AN862" i="4"/>
  <c r="AO862" i="4"/>
  <c r="AT862" i="4"/>
  <c r="AX862" i="4"/>
  <c r="BA862" i="4"/>
  <c r="AL863" i="4"/>
  <c r="AM863" i="4"/>
  <c r="AN863" i="4"/>
  <c r="AO863" i="4"/>
  <c r="AT863" i="4"/>
  <c r="AX863" i="4"/>
  <c r="AY863" i="4" s="1"/>
  <c r="AZ863" i="4"/>
  <c r="BA863" i="4"/>
  <c r="AL864" i="4"/>
  <c r="AM864" i="4"/>
  <c r="AN864" i="4"/>
  <c r="AO864" i="4"/>
  <c r="AT864" i="4"/>
  <c r="AX864" i="4"/>
  <c r="AY864" i="4"/>
  <c r="AZ864" i="4"/>
  <c r="BA864" i="4"/>
  <c r="AL865" i="4"/>
  <c r="AM865" i="4"/>
  <c r="AN865" i="4"/>
  <c r="AO865" i="4"/>
  <c r="AT865" i="4"/>
  <c r="AX865" i="4"/>
  <c r="AY865" i="4"/>
  <c r="AL866" i="4"/>
  <c r="AM866" i="4"/>
  <c r="AN866" i="4"/>
  <c r="AO866" i="4"/>
  <c r="AT866" i="4"/>
  <c r="AX866" i="4"/>
  <c r="BA866" i="4" s="1"/>
  <c r="AL867" i="4"/>
  <c r="AM867" i="4"/>
  <c r="AN867" i="4"/>
  <c r="AO867" i="4"/>
  <c r="AT867" i="4"/>
  <c r="AX867" i="4"/>
  <c r="AY867" i="4" s="1"/>
  <c r="AZ867" i="4"/>
  <c r="BA867" i="4"/>
  <c r="AL868" i="4"/>
  <c r="AM868" i="4"/>
  <c r="AN868" i="4"/>
  <c r="AO868" i="4"/>
  <c r="AT868" i="4"/>
  <c r="AX868" i="4"/>
  <c r="AY868" i="4"/>
  <c r="AZ868" i="4"/>
  <c r="BA868" i="4"/>
  <c r="AL869" i="4"/>
  <c r="AM869" i="4"/>
  <c r="AN869" i="4"/>
  <c r="AO869" i="4"/>
  <c r="AT869" i="4"/>
  <c r="AX869" i="4"/>
  <c r="BA869" i="4" s="1"/>
  <c r="AZ869" i="4"/>
  <c r="AL870" i="4"/>
  <c r="AM870" i="4"/>
  <c r="AN870" i="4"/>
  <c r="AO870" i="4"/>
  <c r="AT870" i="4"/>
  <c r="AX870" i="4"/>
  <c r="BA870" i="4" s="1"/>
  <c r="AZ870" i="4"/>
  <c r="AL871" i="4"/>
  <c r="AM871" i="4"/>
  <c r="AN871" i="4"/>
  <c r="AO871" i="4"/>
  <c r="AT871" i="4"/>
  <c r="AX871" i="4"/>
  <c r="AZ871" i="4" s="1"/>
  <c r="AY871" i="4"/>
  <c r="BA871" i="4"/>
  <c r="AL872" i="4"/>
  <c r="AM872" i="4"/>
  <c r="AN872" i="4"/>
  <c r="AO872" i="4"/>
  <c r="AT872" i="4"/>
  <c r="AX872" i="4"/>
  <c r="AY872" i="4" s="1"/>
  <c r="AL873" i="4"/>
  <c r="AM873" i="4"/>
  <c r="AN873" i="4"/>
  <c r="AO873" i="4"/>
  <c r="AT873" i="4"/>
  <c r="AX873" i="4"/>
  <c r="AY873" i="4"/>
  <c r="AZ873" i="4"/>
  <c r="BA873" i="4"/>
  <c r="AL874" i="4"/>
  <c r="AM874" i="4"/>
  <c r="AN874" i="4"/>
  <c r="AO874" i="4"/>
  <c r="AT874" i="4"/>
  <c r="AX874" i="4"/>
  <c r="BA874" i="4" s="1"/>
  <c r="AZ874" i="4"/>
  <c r="AL875" i="4"/>
  <c r="AM875" i="4"/>
  <c r="AN875" i="4"/>
  <c r="AO875" i="4"/>
  <c r="AT875" i="4"/>
  <c r="AX875" i="4"/>
  <c r="AZ875" i="4" s="1"/>
  <c r="AY875" i="4"/>
  <c r="BA875" i="4"/>
  <c r="AL876" i="4"/>
  <c r="AM876" i="4"/>
  <c r="AN876" i="4"/>
  <c r="AO876" i="4"/>
  <c r="AT876" i="4"/>
  <c r="AX876" i="4"/>
  <c r="AY876" i="4" s="1"/>
  <c r="AL877" i="4"/>
  <c r="AM877" i="4"/>
  <c r="AN877" i="4"/>
  <c r="AO877" i="4"/>
  <c r="AT877" i="4"/>
  <c r="AX877" i="4"/>
  <c r="AY877" i="4"/>
  <c r="AZ877" i="4"/>
  <c r="BA877" i="4"/>
  <c r="AL878" i="4"/>
  <c r="AM878" i="4"/>
  <c r="AN878" i="4"/>
  <c r="AO878" i="4"/>
  <c r="AT878" i="4"/>
  <c r="AX878" i="4"/>
  <c r="BA878" i="4" s="1"/>
  <c r="AZ878" i="4"/>
  <c r="AL879" i="4"/>
  <c r="AM879" i="4"/>
  <c r="AN879" i="4"/>
  <c r="AO879" i="4"/>
  <c r="AT879" i="4"/>
  <c r="AX879" i="4"/>
  <c r="AZ879" i="4" s="1"/>
  <c r="AY879" i="4"/>
  <c r="BA879" i="4"/>
  <c r="AL880" i="4"/>
  <c r="AM880" i="4"/>
  <c r="AN880" i="4"/>
  <c r="AO880" i="4"/>
  <c r="AT880" i="4"/>
  <c r="AX880" i="4"/>
  <c r="AY880" i="4" s="1"/>
  <c r="AL881" i="4"/>
  <c r="AM881" i="4"/>
  <c r="AN881" i="4"/>
  <c r="AO881" i="4"/>
  <c r="AT881" i="4"/>
  <c r="AX881" i="4"/>
  <c r="AY881" i="4"/>
  <c r="AZ881" i="4"/>
  <c r="BA881" i="4"/>
  <c r="AL882" i="4"/>
  <c r="AM882" i="4"/>
  <c r="AN882" i="4"/>
  <c r="AO882" i="4"/>
  <c r="AT882" i="4"/>
  <c r="AX882" i="4"/>
  <c r="BA882" i="4" s="1"/>
  <c r="AZ882" i="4"/>
  <c r="AL883" i="4"/>
  <c r="AM883" i="4"/>
  <c r="AN883" i="4"/>
  <c r="AO883" i="4"/>
  <c r="AT883" i="4"/>
  <c r="AX883" i="4"/>
  <c r="AZ883" i="4" s="1"/>
  <c r="AY883" i="4"/>
  <c r="BA883" i="4"/>
  <c r="AL884" i="4"/>
  <c r="AM884" i="4"/>
  <c r="AN884" i="4"/>
  <c r="AO884" i="4"/>
  <c r="AT884" i="4"/>
  <c r="AX884" i="4"/>
  <c r="AY884" i="4" s="1"/>
  <c r="AL885" i="4"/>
  <c r="AM885" i="4"/>
  <c r="AN885" i="4"/>
  <c r="AO885" i="4"/>
  <c r="AT885" i="4"/>
  <c r="AX885" i="4"/>
  <c r="AY885" i="4"/>
  <c r="AZ885" i="4"/>
  <c r="BA885" i="4"/>
  <c r="AL886" i="4"/>
  <c r="AM886" i="4"/>
  <c r="AN886" i="4"/>
  <c r="AO886" i="4"/>
  <c r="AT886" i="4"/>
  <c r="AX886" i="4"/>
  <c r="BA886" i="4" s="1"/>
  <c r="AZ886" i="4"/>
  <c r="AL887" i="4"/>
  <c r="AM887" i="4"/>
  <c r="AN887" i="4"/>
  <c r="AO887" i="4"/>
  <c r="AT887" i="4"/>
  <c r="AX887" i="4"/>
  <c r="AZ887" i="4" s="1"/>
  <c r="AY887" i="4"/>
  <c r="BA887" i="4"/>
  <c r="AL888" i="4"/>
  <c r="AM888" i="4"/>
  <c r="AN888" i="4"/>
  <c r="AO888" i="4"/>
  <c r="AT888" i="4"/>
  <c r="AX888" i="4"/>
  <c r="AY888" i="4" s="1"/>
  <c r="AL889" i="4"/>
  <c r="AM889" i="4"/>
  <c r="AN889" i="4"/>
  <c r="AO889" i="4"/>
  <c r="AT889" i="4"/>
  <c r="AX889" i="4"/>
  <c r="AY889" i="4"/>
  <c r="AZ889" i="4"/>
  <c r="BA889" i="4"/>
  <c r="AL890" i="4"/>
  <c r="AM890" i="4"/>
  <c r="AN890" i="4"/>
  <c r="AO890" i="4"/>
  <c r="AT890" i="4"/>
  <c r="AX890" i="4"/>
  <c r="BA890" i="4" s="1"/>
  <c r="AZ890" i="4"/>
  <c r="AL891" i="4"/>
  <c r="AM891" i="4"/>
  <c r="AN891" i="4"/>
  <c r="AO891" i="4"/>
  <c r="AT891" i="4"/>
  <c r="AX891" i="4"/>
  <c r="AZ891" i="4" s="1"/>
  <c r="AY891" i="4"/>
  <c r="BA891" i="4"/>
  <c r="AL892" i="4"/>
  <c r="AM892" i="4"/>
  <c r="AN892" i="4"/>
  <c r="AO892" i="4"/>
  <c r="AT892" i="4"/>
  <c r="AV892" i="4"/>
  <c r="AX892" i="4"/>
  <c r="AY892" i="4"/>
  <c r="AZ892" i="4"/>
  <c r="BA892" i="4"/>
  <c r="AL893" i="4"/>
  <c r="AM893" i="4"/>
  <c r="AN893" i="4"/>
  <c r="AO893" i="4"/>
  <c r="AT893" i="4"/>
  <c r="AV893" i="4"/>
  <c r="AX893" i="4"/>
  <c r="AZ893" i="4" s="1"/>
  <c r="AY893" i="4"/>
  <c r="BA893" i="4"/>
  <c r="AL894" i="4"/>
  <c r="AM894" i="4"/>
  <c r="AN894" i="4"/>
  <c r="AO894" i="4"/>
  <c r="AT894" i="4"/>
  <c r="AV894" i="4"/>
  <c r="AX894" i="4"/>
  <c r="AY894" i="4"/>
  <c r="AZ894" i="4"/>
  <c r="BA894" i="4"/>
  <c r="AL895" i="4"/>
  <c r="AM895" i="4"/>
  <c r="AN895" i="4"/>
  <c r="AO895" i="4"/>
  <c r="AT895" i="4"/>
  <c r="AV895" i="4" s="1"/>
  <c r="AX895" i="4"/>
  <c r="BA895" i="4" s="1"/>
  <c r="AZ895" i="4"/>
  <c r="AL896" i="4"/>
  <c r="AM896" i="4"/>
  <c r="AN896" i="4"/>
  <c r="AO896" i="4"/>
  <c r="AT896" i="4"/>
  <c r="AV896" i="4" s="1"/>
  <c r="AX896" i="4"/>
  <c r="AZ896" i="4" s="1"/>
  <c r="AY896" i="4"/>
  <c r="BA896" i="4"/>
  <c r="AL897" i="4"/>
  <c r="AM897" i="4"/>
  <c r="AN897" i="4"/>
  <c r="AO897" i="4"/>
  <c r="AT897" i="4"/>
  <c r="AX897" i="4"/>
  <c r="AY897" i="4" s="1"/>
  <c r="AL898" i="4"/>
  <c r="AM898" i="4"/>
  <c r="AN898" i="4"/>
  <c r="AO898" i="4"/>
  <c r="AT898" i="4"/>
  <c r="AV898" i="4" s="1"/>
  <c r="AX898" i="4"/>
  <c r="BA898" i="4" s="1"/>
  <c r="AZ898" i="4"/>
  <c r="AL899" i="4"/>
  <c r="AM899" i="4"/>
  <c r="AN899" i="4"/>
  <c r="AO899" i="4"/>
  <c r="AT899" i="4"/>
  <c r="AV899" i="4" s="1"/>
  <c r="AX899" i="4"/>
  <c r="AZ899" i="4" s="1"/>
  <c r="AY899" i="4"/>
  <c r="BA899" i="4"/>
  <c r="AL900" i="4"/>
  <c r="AM900" i="4"/>
  <c r="AN900" i="4"/>
  <c r="AO900" i="4"/>
  <c r="AT900" i="4"/>
  <c r="AV900" i="4"/>
  <c r="AX900" i="4"/>
  <c r="AY900" i="4"/>
  <c r="AZ900" i="4"/>
  <c r="BA900" i="4"/>
  <c r="AL901" i="4"/>
  <c r="AM901" i="4"/>
  <c r="AN901" i="4"/>
  <c r="AO901" i="4"/>
  <c r="AT901" i="4"/>
  <c r="AV901" i="4"/>
  <c r="AX901" i="4"/>
  <c r="AZ901" i="4" s="1"/>
  <c r="AY901" i="4"/>
  <c r="BA901" i="4"/>
  <c r="AL902" i="4"/>
  <c r="AM902" i="4"/>
  <c r="AN902" i="4"/>
  <c r="AO902" i="4"/>
  <c r="AT902" i="4"/>
  <c r="AV902" i="4"/>
  <c r="AX902" i="4"/>
  <c r="AY902" i="4"/>
  <c r="AZ902" i="4"/>
  <c r="BA902" i="4"/>
  <c r="AL903" i="4"/>
  <c r="AM903" i="4"/>
  <c r="AN903" i="4"/>
  <c r="AO903" i="4"/>
  <c r="AT903" i="4"/>
  <c r="AX903" i="4"/>
  <c r="BA903" i="4" s="1"/>
  <c r="AZ903" i="4"/>
  <c r="AL904" i="4"/>
  <c r="AM904" i="4"/>
  <c r="AN904" i="4"/>
  <c r="AO904" i="4"/>
  <c r="AT904" i="4"/>
  <c r="AV904" i="4" s="1"/>
  <c r="AX904" i="4"/>
  <c r="AZ904" i="4" s="1"/>
  <c r="AY904" i="4"/>
  <c r="BA904" i="4"/>
  <c r="AL905" i="4"/>
  <c r="AM905" i="4"/>
  <c r="AN905" i="4"/>
  <c r="AO905" i="4"/>
  <c r="AT905" i="4"/>
  <c r="AX905" i="4"/>
  <c r="AY905" i="4" s="1"/>
  <c r="AL906" i="4"/>
  <c r="AM906" i="4"/>
  <c r="AN906" i="4"/>
  <c r="AO906" i="4"/>
  <c r="AT906" i="4"/>
  <c r="AV906" i="4" s="1"/>
  <c r="AX906" i="4"/>
  <c r="BA906" i="4" s="1"/>
  <c r="AZ906" i="4"/>
  <c r="AL907" i="4"/>
  <c r="AM907" i="4"/>
  <c r="AN907" i="4"/>
  <c r="AO907" i="4"/>
  <c r="AT907" i="4"/>
  <c r="AV907" i="4" s="1"/>
  <c r="AX907" i="4"/>
  <c r="AZ907" i="4" s="1"/>
  <c r="AY907" i="4"/>
  <c r="BA907" i="4"/>
  <c r="AL908" i="4"/>
  <c r="AM908" i="4"/>
  <c r="AN908" i="4"/>
  <c r="AO908" i="4"/>
  <c r="AT908" i="4"/>
  <c r="AV908" i="4"/>
  <c r="AX908" i="4"/>
  <c r="AY908" i="4"/>
  <c r="AZ908" i="4"/>
  <c r="BA908" i="4"/>
  <c r="AL909" i="4"/>
  <c r="AM909" i="4"/>
  <c r="AN909" i="4"/>
  <c r="AO909" i="4"/>
  <c r="AT909" i="4"/>
  <c r="AV909" i="4"/>
  <c r="AX909" i="4"/>
  <c r="AZ909" i="4" s="1"/>
  <c r="AY909" i="4"/>
  <c r="BA909" i="4"/>
  <c r="AL910" i="4"/>
  <c r="AM910" i="4"/>
  <c r="AN910" i="4"/>
  <c r="AO910" i="4"/>
  <c r="AT910" i="4"/>
  <c r="AV910" i="4"/>
  <c r="AX910" i="4"/>
  <c r="AY910" i="4"/>
  <c r="AZ910" i="4"/>
  <c r="BA910" i="4"/>
  <c r="AL911" i="4"/>
  <c r="AM911" i="4"/>
  <c r="AN911" i="4"/>
  <c r="AO911" i="4"/>
  <c r="AT911" i="4"/>
  <c r="AV911" i="4"/>
  <c r="AX911" i="4"/>
  <c r="AZ911" i="4" s="1"/>
  <c r="AY911" i="4"/>
  <c r="BA911" i="4"/>
  <c r="AL912" i="4"/>
  <c r="AM912" i="4"/>
  <c r="AN912" i="4"/>
  <c r="AO912" i="4"/>
  <c r="AT912" i="4"/>
  <c r="AV912" i="4" s="1"/>
  <c r="AX912" i="4"/>
  <c r="AY912" i="4" s="1"/>
  <c r="AL913" i="4"/>
  <c r="AM913" i="4"/>
  <c r="AN913" i="4"/>
  <c r="AO913" i="4"/>
  <c r="AT913" i="4"/>
  <c r="AX913" i="4"/>
  <c r="AY913" i="4"/>
  <c r="AZ913" i="4"/>
  <c r="BA913" i="4"/>
  <c r="AL914" i="4"/>
  <c r="AM914" i="4"/>
  <c r="AN914" i="4"/>
  <c r="AO914" i="4"/>
  <c r="AT914" i="4"/>
  <c r="AV914" i="4"/>
  <c r="AX914" i="4"/>
  <c r="AZ914" i="4" s="1"/>
  <c r="AY914" i="4"/>
  <c r="BA914" i="4"/>
  <c r="AL915" i="4"/>
  <c r="AM915" i="4"/>
  <c r="AN915" i="4"/>
  <c r="AO915" i="4"/>
  <c r="AT915" i="4"/>
  <c r="AV915" i="4" s="1"/>
  <c r="AX915" i="4"/>
  <c r="AY915" i="4" s="1"/>
  <c r="AL916" i="4"/>
  <c r="AM916" i="4"/>
  <c r="AN916" i="4"/>
  <c r="AO916" i="4"/>
  <c r="AT916" i="4"/>
  <c r="AV916" i="4" s="1"/>
  <c r="AX916" i="4"/>
  <c r="AY916" i="4"/>
  <c r="AZ916" i="4"/>
  <c r="BA916" i="4"/>
  <c r="AL917" i="4"/>
  <c r="AM917" i="4"/>
  <c r="AN917" i="4"/>
  <c r="AO917" i="4"/>
  <c r="AT917" i="4"/>
  <c r="AV917" i="4"/>
  <c r="AX917" i="4"/>
  <c r="AZ917" i="4" s="1"/>
  <c r="AY917" i="4"/>
  <c r="BA917" i="4"/>
  <c r="AL918" i="4"/>
  <c r="AM918" i="4"/>
  <c r="AN918" i="4"/>
  <c r="AO918" i="4"/>
  <c r="AT918" i="4"/>
  <c r="AV918" i="4"/>
  <c r="AX918" i="4"/>
  <c r="AY918" i="4"/>
  <c r="AZ918" i="4"/>
  <c r="BA918" i="4"/>
  <c r="AL919" i="4"/>
  <c r="AM919" i="4"/>
  <c r="AN919" i="4"/>
  <c r="AO919" i="4"/>
  <c r="AT919" i="4"/>
  <c r="AV919" i="4"/>
  <c r="AX919" i="4"/>
  <c r="AZ919" i="4" s="1"/>
  <c r="AY919" i="4"/>
  <c r="BA919" i="4"/>
  <c r="AL920" i="4"/>
  <c r="AM920" i="4"/>
  <c r="AN920" i="4"/>
  <c r="AO920" i="4"/>
  <c r="AT920" i="4"/>
  <c r="AV920" i="4" s="1"/>
  <c r="AX920" i="4"/>
  <c r="AY920" i="4" s="1"/>
  <c r="AL921" i="4"/>
  <c r="AM921" i="4"/>
  <c r="AN921" i="4"/>
  <c r="AO921" i="4"/>
  <c r="AT921" i="4"/>
  <c r="AX921" i="4"/>
  <c r="AY921" i="4"/>
  <c r="AZ921" i="4"/>
  <c r="BA921" i="4"/>
  <c r="AL922" i="4"/>
  <c r="AM922" i="4"/>
  <c r="AN922" i="4"/>
  <c r="AO922" i="4"/>
  <c r="AT922" i="4"/>
  <c r="AV922" i="4"/>
  <c r="AX922" i="4"/>
  <c r="AZ922" i="4" s="1"/>
  <c r="AY922" i="4"/>
  <c r="BA922" i="4"/>
  <c r="AL923" i="4"/>
  <c r="AM923" i="4"/>
  <c r="AN923" i="4"/>
  <c r="AO923" i="4"/>
  <c r="AT923" i="4"/>
  <c r="AV923" i="4" s="1"/>
  <c r="AX923" i="4"/>
  <c r="AY923" i="4" s="1"/>
  <c r="AL924" i="4"/>
  <c r="AM924" i="4"/>
  <c r="AN924" i="4"/>
  <c r="AO924" i="4"/>
  <c r="AT924" i="4"/>
  <c r="AV924" i="4" s="1"/>
  <c r="AX924" i="4"/>
  <c r="BA924" i="4" s="1"/>
  <c r="AZ924" i="4"/>
  <c r="AL925" i="4"/>
  <c r="AM925" i="4"/>
  <c r="AN925" i="4"/>
  <c r="AO925" i="4"/>
  <c r="AT925" i="4"/>
  <c r="AV925" i="4" s="1"/>
  <c r="AX925" i="4"/>
  <c r="AY925" i="4" s="1"/>
  <c r="AL926" i="4"/>
  <c r="AM926" i="4"/>
  <c r="AN926" i="4"/>
  <c r="AO926" i="4"/>
  <c r="AT926" i="4"/>
  <c r="AV926" i="4" s="1"/>
  <c r="AX926" i="4"/>
  <c r="BA926" i="4" s="1"/>
  <c r="AZ926" i="4"/>
  <c r="AL927" i="4"/>
  <c r="AM927" i="4"/>
  <c r="AN927" i="4"/>
  <c r="AO927" i="4"/>
  <c r="AT927" i="4"/>
  <c r="AV927" i="4" s="1"/>
  <c r="AX927" i="4"/>
  <c r="AZ927" i="4" s="1"/>
  <c r="AY927" i="4"/>
  <c r="BA927" i="4"/>
  <c r="AL928" i="4"/>
  <c r="AM928" i="4"/>
  <c r="AN928" i="4"/>
  <c r="AO928" i="4"/>
  <c r="AT928" i="4"/>
  <c r="AV928" i="4" s="1"/>
  <c r="AX928" i="4"/>
  <c r="AY928" i="4" s="1"/>
  <c r="AL929" i="4"/>
  <c r="AM929" i="4"/>
  <c r="AN929" i="4"/>
  <c r="AO929" i="4"/>
  <c r="AT929" i="4"/>
  <c r="AX929" i="4"/>
  <c r="AY929" i="4"/>
  <c r="AZ929" i="4"/>
  <c r="BA929" i="4"/>
  <c r="AL930" i="4"/>
  <c r="AM930" i="4"/>
  <c r="AN930" i="4"/>
  <c r="AO930" i="4"/>
  <c r="AT930" i="4"/>
  <c r="AV930" i="4"/>
  <c r="AX930" i="4"/>
  <c r="AZ930" i="4" s="1"/>
  <c r="AY930" i="4"/>
  <c r="BA930" i="4"/>
  <c r="AL931" i="4"/>
  <c r="AM931" i="4"/>
  <c r="AN931" i="4"/>
  <c r="AO931" i="4"/>
  <c r="AT931" i="4"/>
  <c r="AV931" i="4" s="1"/>
  <c r="AX931" i="4"/>
  <c r="AY931" i="4" s="1"/>
  <c r="AL932" i="4"/>
  <c r="AM932" i="4"/>
  <c r="AN932" i="4"/>
  <c r="AO932" i="4"/>
  <c r="AT932" i="4"/>
  <c r="AX932" i="4"/>
  <c r="AY932" i="4"/>
  <c r="AZ932" i="4"/>
  <c r="BA932" i="4"/>
  <c r="AL933" i="4"/>
  <c r="AM933" i="4"/>
  <c r="AN933" i="4"/>
  <c r="AO933" i="4"/>
  <c r="AT933" i="4"/>
  <c r="AV933" i="4"/>
  <c r="AX933" i="4"/>
  <c r="AZ933" i="4" s="1"/>
  <c r="AY933" i="4"/>
  <c r="BA933" i="4"/>
  <c r="AL934" i="4"/>
  <c r="AM934" i="4"/>
  <c r="AN934" i="4"/>
  <c r="AO934" i="4"/>
  <c r="AT934" i="4"/>
  <c r="AV934" i="4"/>
  <c r="AX934" i="4"/>
  <c r="AY934" i="4"/>
  <c r="AZ934" i="4"/>
  <c r="BA934" i="4"/>
  <c r="AL935" i="4"/>
  <c r="AM935" i="4"/>
  <c r="AN935" i="4"/>
  <c r="AO935" i="4"/>
  <c r="AT935" i="4"/>
  <c r="AV935" i="4" s="1"/>
  <c r="AX935" i="4"/>
  <c r="BA935" i="4" s="1"/>
  <c r="AZ935" i="4"/>
  <c r="AL936" i="4"/>
  <c r="AM936" i="4"/>
  <c r="AN936" i="4"/>
  <c r="AO936" i="4"/>
  <c r="AT936" i="4"/>
  <c r="AV936" i="4" s="1"/>
  <c r="AX936" i="4"/>
  <c r="AZ936" i="4" s="1"/>
  <c r="AY936" i="4"/>
  <c r="BA936" i="4"/>
  <c r="AL937" i="4"/>
  <c r="AM937" i="4"/>
  <c r="AN937" i="4"/>
  <c r="AO937" i="4"/>
  <c r="AT937" i="4"/>
  <c r="AX937" i="4"/>
  <c r="AY937" i="4" s="1"/>
  <c r="AL938" i="4"/>
  <c r="AM938" i="4"/>
  <c r="AN938" i="4"/>
  <c r="AO938" i="4"/>
  <c r="AT938" i="4"/>
  <c r="AV938" i="4" s="1"/>
  <c r="AX938" i="4"/>
  <c r="AY938" i="4"/>
  <c r="AL939" i="4"/>
  <c r="AM939" i="4"/>
  <c r="AN939" i="4"/>
  <c r="AO939" i="4"/>
  <c r="AT939" i="4"/>
  <c r="AV939" i="4" s="1"/>
  <c r="AX939" i="4"/>
  <c r="AY939" i="4" s="1"/>
  <c r="AL940" i="4"/>
  <c r="AM940" i="4"/>
  <c r="AN940" i="4"/>
  <c r="AO940" i="4"/>
  <c r="AT940" i="4"/>
  <c r="AV940" i="4" s="1"/>
  <c r="AX940" i="4"/>
  <c r="AY940" i="4" s="1"/>
  <c r="BA940" i="4"/>
  <c r="AL941" i="4"/>
  <c r="AM941" i="4"/>
  <c r="AN941" i="4"/>
  <c r="AO941" i="4"/>
  <c r="AT941" i="4"/>
  <c r="AV941" i="4"/>
  <c r="AX941" i="4"/>
  <c r="BA941" i="4" s="1"/>
  <c r="AY941" i="4"/>
  <c r="AL942" i="4"/>
  <c r="AM942" i="4"/>
  <c r="AN942" i="4"/>
  <c r="AO942" i="4"/>
  <c r="AT942" i="4"/>
  <c r="AV942" i="4" s="1"/>
  <c r="AX942" i="4"/>
  <c r="AY942" i="4" s="1"/>
  <c r="AL943" i="4"/>
  <c r="AM943" i="4"/>
  <c r="AN943" i="4"/>
  <c r="AO943" i="4"/>
  <c r="AT943" i="4"/>
  <c r="AV943" i="4" s="1"/>
  <c r="AX943" i="4"/>
  <c r="AY943" i="4" s="1"/>
  <c r="AL944" i="4"/>
  <c r="AM944" i="4"/>
  <c r="AN944" i="4"/>
  <c r="AO944" i="4"/>
  <c r="AT944" i="4"/>
  <c r="AV944" i="4" s="1"/>
  <c r="AX944" i="4"/>
  <c r="AY944" i="4" s="1"/>
  <c r="BA944" i="4"/>
  <c r="AL945" i="4"/>
  <c r="AM945" i="4"/>
  <c r="AN945" i="4"/>
  <c r="AO945" i="4"/>
  <c r="AT945" i="4"/>
  <c r="AV945" i="4"/>
  <c r="AX945" i="4"/>
  <c r="BA945" i="4" s="1"/>
  <c r="AY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s="1"/>
  <c r="AX948" i="4"/>
  <c r="AY948" i="4" s="1"/>
  <c r="BA948" i="4"/>
  <c r="AL949" i="4"/>
  <c r="AM949" i="4"/>
  <c r="AN949" i="4"/>
  <c r="AO949" i="4"/>
  <c r="AT949" i="4"/>
  <c r="AV949" i="4" s="1"/>
  <c r="AX949" i="4"/>
  <c r="BA949" i="4" s="1"/>
  <c r="AZ949" i="4"/>
  <c r="AL950" i="4"/>
  <c r="AM950" i="4"/>
  <c r="AN950" i="4"/>
  <c r="AO950" i="4"/>
  <c r="AT950" i="4"/>
  <c r="AV950" i="4" s="1"/>
  <c r="AX950" i="4"/>
  <c r="AY950" i="4" s="1"/>
  <c r="AL951" i="4"/>
  <c r="AM951" i="4"/>
  <c r="AN951" i="4"/>
  <c r="AO951" i="4"/>
  <c r="AT951" i="4"/>
  <c r="AV951" i="4" s="1"/>
  <c r="AX951" i="4"/>
  <c r="BA951" i="4" s="1"/>
  <c r="AY951" i="4"/>
  <c r="AZ951" i="4"/>
  <c r="AL952" i="4"/>
  <c r="AM952" i="4"/>
  <c r="AN952" i="4"/>
  <c r="AO952" i="4"/>
  <c r="AT952" i="4"/>
  <c r="AV952" i="4" s="1"/>
  <c r="AX952" i="4"/>
  <c r="AY952" i="4" s="1"/>
  <c r="BA952" i="4"/>
  <c r="AL953" i="4"/>
  <c r="AM953" i="4"/>
  <c r="AN953" i="4"/>
  <c r="AO953" i="4"/>
  <c r="AT953" i="4"/>
  <c r="AV953" i="4"/>
  <c r="AX953" i="4"/>
  <c r="BA953" i="4" s="1"/>
  <c r="AY953" i="4"/>
  <c r="AL954" i="4"/>
  <c r="AM954" i="4"/>
  <c r="AN954" i="4"/>
  <c r="AO954" i="4"/>
  <c r="AT954" i="4"/>
  <c r="AV954" i="4" s="1"/>
  <c r="AX954" i="4"/>
  <c r="AL955" i="4"/>
  <c r="AM955" i="4"/>
  <c r="AN955" i="4"/>
  <c r="AO955" i="4"/>
  <c r="AT955" i="4"/>
  <c r="AV955" i="4" s="1"/>
  <c r="AX955" i="4"/>
  <c r="AZ955" i="4" s="1"/>
  <c r="AL956" i="4"/>
  <c r="AM956" i="4"/>
  <c r="AN956" i="4"/>
  <c r="AO956" i="4"/>
  <c r="AT956" i="4"/>
  <c r="AV956" i="4" s="1"/>
  <c r="AX956" i="4"/>
  <c r="AY956" i="4" s="1"/>
  <c r="BA956" i="4"/>
  <c r="AL957" i="4"/>
  <c r="AM957" i="4"/>
  <c r="AN957" i="4"/>
  <c r="AO957" i="4"/>
  <c r="AT957" i="4"/>
  <c r="AX957" i="4"/>
  <c r="BA957" i="4" s="1"/>
  <c r="AZ957" i="4"/>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Y960" i="4" s="1"/>
  <c r="AZ960" i="4"/>
  <c r="AL961" i="4"/>
  <c r="AM961" i="4"/>
  <c r="AN961" i="4"/>
  <c r="AO961" i="4"/>
  <c r="AT961" i="4"/>
  <c r="AV961" i="4" s="1"/>
  <c r="AX961" i="4"/>
  <c r="BA961" i="4" s="1"/>
  <c r="AY961" i="4"/>
  <c r="AL962" i="4"/>
  <c r="AM962" i="4"/>
  <c r="AN962" i="4"/>
  <c r="AO962" i="4"/>
  <c r="AT962" i="4"/>
  <c r="AV962" i="4" s="1"/>
  <c r="AX962" i="4"/>
  <c r="AY962" i="4" s="1"/>
  <c r="AL963" i="4"/>
  <c r="AM963" i="4"/>
  <c r="AN963" i="4"/>
  <c r="AO963" i="4"/>
  <c r="AT963" i="4"/>
  <c r="AV963" i="4" s="1"/>
  <c r="AX963" i="4"/>
  <c r="AZ963" i="4" s="1"/>
  <c r="AY963" i="4"/>
  <c r="AL964" i="4"/>
  <c r="AM964" i="4"/>
  <c r="AN964" i="4"/>
  <c r="AO964" i="4"/>
  <c r="AT964" i="4"/>
  <c r="AV964" i="4"/>
  <c r="AX964" i="4"/>
  <c r="AY964" i="4" s="1"/>
  <c r="AZ964" i="4"/>
  <c r="AL965" i="4"/>
  <c r="AM965" i="4"/>
  <c r="AN965" i="4"/>
  <c r="AO965" i="4"/>
  <c r="AT965" i="4"/>
  <c r="AV965" i="4" s="1"/>
  <c r="AX965" i="4"/>
  <c r="BA965" i="4" s="1"/>
  <c r="AL966" i="4"/>
  <c r="AM966" i="4"/>
  <c r="AN966" i="4"/>
  <c r="AO966" i="4"/>
  <c r="AT966" i="4"/>
  <c r="AV966" i="4"/>
  <c r="AX966" i="4"/>
  <c r="AY966" i="4"/>
  <c r="AL967" i="4"/>
  <c r="AM967" i="4"/>
  <c r="AN967" i="4"/>
  <c r="AO967" i="4"/>
  <c r="AT967" i="4"/>
  <c r="AV967" i="4" s="1"/>
  <c r="AX967" i="4"/>
  <c r="AY967" i="4" s="1"/>
  <c r="AL968" i="4"/>
  <c r="AM968" i="4"/>
  <c r="AN968" i="4"/>
  <c r="AO968" i="4"/>
  <c r="AT968" i="4"/>
  <c r="AV968" i="4" s="1"/>
  <c r="AX968" i="4"/>
  <c r="AY968" i="4" s="1"/>
  <c r="AL969" i="4"/>
  <c r="AM969" i="4"/>
  <c r="AN969" i="4"/>
  <c r="AO969" i="4"/>
  <c r="AT969" i="4"/>
  <c r="AV969" i="4"/>
  <c r="AX969" i="4"/>
  <c r="BA969" i="4" s="1"/>
  <c r="AY969" i="4"/>
  <c r="AZ969" i="4"/>
  <c r="AL970" i="4"/>
  <c r="AM970" i="4"/>
  <c r="AN970" i="4"/>
  <c r="AO970" i="4"/>
  <c r="AT970" i="4"/>
  <c r="AU970" i="4" s="1"/>
  <c r="AX970" i="4"/>
  <c r="AL971" i="4"/>
  <c r="AM971" i="4"/>
  <c r="AN971" i="4"/>
  <c r="AO971" i="4"/>
  <c r="AT971" i="4"/>
  <c r="AW971" i="4" s="1"/>
  <c r="AV971" i="4"/>
  <c r="AX971" i="4"/>
  <c r="AL972" i="4"/>
  <c r="AM972" i="4"/>
  <c r="AN972" i="4"/>
  <c r="AO972" i="4"/>
  <c r="AT972" i="4"/>
  <c r="AV972" i="4" s="1"/>
  <c r="AU972" i="4"/>
  <c r="AW972" i="4"/>
  <c r="AX972" i="4"/>
  <c r="AL973" i="4"/>
  <c r="AM973" i="4"/>
  <c r="AN973" i="4"/>
  <c r="AO973" i="4"/>
  <c r="AT973" i="4"/>
  <c r="AU973" i="4" s="1"/>
  <c r="AX973" i="4"/>
  <c r="AL974" i="4"/>
  <c r="AM974" i="4"/>
  <c r="AN974" i="4"/>
  <c r="AO974" i="4"/>
  <c r="AT974" i="4"/>
  <c r="AU974" i="4"/>
  <c r="AV974" i="4"/>
  <c r="AW974" i="4"/>
  <c r="AX974" i="4"/>
  <c r="AL975" i="4"/>
  <c r="AM975" i="4"/>
  <c r="AN975" i="4"/>
  <c r="AO975" i="4"/>
  <c r="AT975" i="4"/>
  <c r="AW975" i="4" s="1"/>
  <c r="AV975" i="4"/>
  <c r="AX975" i="4"/>
  <c r="AL976" i="4"/>
  <c r="AM976" i="4"/>
  <c r="AN976" i="4"/>
  <c r="AO976" i="4"/>
  <c r="AT976" i="4"/>
  <c r="AV976" i="4" s="1"/>
  <c r="AU976" i="4"/>
  <c r="AW976" i="4"/>
  <c r="AX976" i="4"/>
  <c r="AL977" i="4"/>
  <c r="AM977" i="4"/>
  <c r="AN977" i="4"/>
  <c r="AO977" i="4"/>
  <c r="AT977" i="4"/>
  <c r="AU977" i="4" s="1"/>
  <c r="AX977" i="4"/>
  <c r="AL978" i="4"/>
  <c r="AM978" i="4"/>
  <c r="AN978" i="4"/>
  <c r="AO978" i="4"/>
  <c r="AT978" i="4"/>
  <c r="AU978" i="4"/>
  <c r="AV978" i="4"/>
  <c r="AW978" i="4"/>
  <c r="AX978" i="4"/>
  <c r="AL979" i="4"/>
  <c r="AM979" i="4"/>
  <c r="AN979" i="4"/>
  <c r="AO979" i="4"/>
  <c r="AT979" i="4"/>
  <c r="AW979" i="4" s="1"/>
  <c r="AV979" i="4"/>
  <c r="AX979" i="4"/>
  <c r="AL980" i="4"/>
  <c r="AM980" i="4"/>
  <c r="AN980" i="4"/>
  <c r="AO980" i="4"/>
  <c r="AT980" i="4"/>
  <c r="AV980" i="4" s="1"/>
  <c r="AU980" i="4"/>
  <c r="AW980" i="4"/>
  <c r="AX980" i="4"/>
  <c r="AL981" i="4"/>
  <c r="AM981" i="4"/>
  <c r="AN981" i="4"/>
  <c r="AO981" i="4"/>
  <c r="AT981" i="4"/>
  <c r="AU981" i="4" s="1"/>
  <c r="AX981" i="4"/>
  <c r="AL982" i="4"/>
  <c r="AM982" i="4"/>
  <c r="AN982" i="4"/>
  <c r="AO982" i="4"/>
  <c r="AT982" i="4"/>
  <c r="AU982" i="4"/>
  <c r="AV982" i="4"/>
  <c r="AW982" i="4"/>
  <c r="AX982" i="4"/>
  <c r="AL983" i="4"/>
  <c r="AM983" i="4"/>
  <c r="AN983" i="4"/>
  <c r="AO983" i="4"/>
  <c r="AT983" i="4"/>
  <c r="AW983" i="4" s="1"/>
  <c r="AV983" i="4"/>
  <c r="AX983" i="4"/>
  <c r="AL984" i="4"/>
  <c r="AM984" i="4"/>
  <c r="AN984" i="4"/>
  <c r="AO984" i="4"/>
  <c r="AT984" i="4"/>
  <c r="AV984" i="4" s="1"/>
  <c r="AU984" i="4"/>
  <c r="AW984" i="4"/>
  <c r="AX984" i="4"/>
  <c r="AL985" i="4"/>
  <c r="AM985" i="4"/>
  <c r="AN985" i="4"/>
  <c r="AO985" i="4"/>
  <c r="AT985" i="4"/>
  <c r="AU985" i="4" s="1"/>
  <c r="AX985" i="4"/>
  <c r="AL986" i="4"/>
  <c r="AM986" i="4"/>
  <c r="AN986" i="4"/>
  <c r="AO986" i="4"/>
  <c r="AT986" i="4"/>
  <c r="AU986" i="4"/>
  <c r="AV986" i="4"/>
  <c r="AW986" i="4"/>
  <c r="AX986" i="4"/>
  <c r="AL987" i="4"/>
  <c r="AM987" i="4"/>
  <c r="AN987" i="4"/>
  <c r="AO987" i="4"/>
  <c r="AT987" i="4"/>
  <c r="AW987" i="4" s="1"/>
  <c r="AV987" i="4"/>
  <c r="AX987" i="4"/>
  <c r="AL988" i="4"/>
  <c r="AM988" i="4"/>
  <c r="AN988" i="4"/>
  <c r="AO988" i="4"/>
  <c r="AT988" i="4"/>
  <c r="AV988" i="4" s="1"/>
  <c r="AU988" i="4"/>
  <c r="AW988" i="4"/>
  <c r="AX988" i="4"/>
  <c r="AL989" i="4"/>
  <c r="AM989" i="4"/>
  <c r="AN989" i="4"/>
  <c r="AO989" i="4"/>
  <c r="AT989" i="4"/>
  <c r="AU989" i="4" s="1"/>
  <c r="AX989" i="4"/>
  <c r="AL990" i="4"/>
  <c r="AM990" i="4"/>
  <c r="AN990" i="4"/>
  <c r="AO990" i="4"/>
  <c r="AT990" i="4"/>
  <c r="AU990" i="4"/>
  <c r="AV990" i="4"/>
  <c r="AW990" i="4"/>
  <c r="AX990" i="4"/>
  <c r="AL991" i="4"/>
  <c r="AM991" i="4"/>
  <c r="AN991" i="4"/>
  <c r="AO991" i="4"/>
  <c r="AT991" i="4"/>
  <c r="AW991" i="4" s="1"/>
  <c r="AV991" i="4"/>
  <c r="AX991" i="4"/>
  <c r="AL992" i="4"/>
  <c r="AM992" i="4"/>
  <c r="AN992" i="4"/>
  <c r="AO992" i="4"/>
  <c r="AT992" i="4"/>
  <c r="AV992" i="4" s="1"/>
  <c r="AU992" i="4"/>
  <c r="AW992" i="4"/>
  <c r="AX992" i="4"/>
  <c r="AL993" i="4"/>
  <c r="AM993" i="4"/>
  <c r="AN993" i="4"/>
  <c r="AO993" i="4"/>
  <c r="AT993" i="4"/>
  <c r="AU993" i="4" s="1"/>
  <c r="AX993" i="4"/>
  <c r="AL994" i="4"/>
  <c r="AM994" i="4"/>
  <c r="AN994" i="4"/>
  <c r="AO994" i="4"/>
  <c r="AT994" i="4"/>
  <c r="AU994" i="4"/>
  <c r="AV994" i="4"/>
  <c r="AW994" i="4"/>
  <c r="AX994" i="4"/>
  <c r="AL995" i="4"/>
  <c r="AM995" i="4"/>
  <c r="AN995" i="4"/>
  <c r="AO995" i="4"/>
  <c r="AT995" i="4"/>
  <c r="AW995" i="4" s="1"/>
  <c r="AV995" i="4"/>
  <c r="AX995" i="4"/>
  <c r="AL996" i="4"/>
  <c r="AM996" i="4"/>
  <c r="AN996" i="4"/>
  <c r="AO996" i="4"/>
  <c r="AT996" i="4"/>
  <c r="AV996" i="4" s="1"/>
  <c r="AU996" i="4"/>
  <c r="AX996" i="4"/>
  <c r="AL997" i="4"/>
  <c r="AM997" i="4"/>
  <c r="AN997" i="4"/>
  <c r="AO997" i="4"/>
  <c r="AT997" i="4"/>
  <c r="AU997" i="4" s="1"/>
  <c r="AX997" i="4"/>
  <c r="AL998" i="4"/>
  <c r="AM998" i="4"/>
  <c r="AN998" i="4"/>
  <c r="AO998" i="4"/>
  <c r="AT998" i="4"/>
  <c r="AU998" i="4"/>
  <c r="AV998" i="4"/>
  <c r="AW998" i="4"/>
  <c r="AX998" i="4"/>
  <c r="AL999" i="4"/>
  <c r="AM999" i="4"/>
  <c r="AN999" i="4"/>
  <c r="AO999" i="4"/>
  <c r="AT999" i="4"/>
  <c r="AW999" i="4" s="1"/>
  <c r="AU999" i="4"/>
  <c r="AV999" i="4"/>
  <c r="AX999" i="4"/>
  <c r="AL1000" i="4"/>
  <c r="AM1000" i="4"/>
  <c r="AN1000" i="4"/>
  <c r="AO1000" i="4"/>
  <c r="AT1000" i="4"/>
  <c r="AV1000" i="4" s="1"/>
  <c r="AU1000" i="4"/>
  <c r="AX1000" i="4"/>
  <c r="AL1001" i="4"/>
  <c r="AM1001" i="4"/>
  <c r="AN1001" i="4"/>
  <c r="AO1001" i="4"/>
  <c r="AT1001" i="4"/>
  <c r="AU1001" i="4" s="1"/>
  <c r="AX1001" i="4"/>
  <c r="AL1002" i="4"/>
  <c r="AM1002" i="4"/>
  <c r="AN1002" i="4"/>
  <c r="AO1002" i="4"/>
  <c r="AT1002" i="4"/>
  <c r="AU1002" i="4"/>
  <c r="AV1002" i="4"/>
  <c r="AW1002" i="4"/>
  <c r="AX1002" i="4"/>
  <c r="AL1003" i="4"/>
  <c r="AM1003" i="4"/>
  <c r="AN1003" i="4"/>
  <c r="AO1003" i="4"/>
  <c r="AT1003" i="4"/>
  <c r="AW1003" i="4" s="1"/>
  <c r="AU1003" i="4"/>
  <c r="AV1003" i="4"/>
  <c r="AX1003" i="4"/>
  <c r="AL1004" i="4"/>
  <c r="AM1004" i="4"/>
  <c r="AN1004" i="4"/>
  <c r="AO1004" i="4"/>
  <c r="AT1004" i="4"/>
  <c r="AV1004" i="4" s="1"/>
  <c r="AU1004" i="4"/>
  <c r="AX1004" i="4"/>
  <c r="AL1005" i="4"/>
  <c r="AM1005" i="4"/>
  <c r="AN1005" i="4"/>
  <c r="AO1005" i="4"/>
  <c r="AT1005" i="4"/>
  <c r="AU1005" i="4" s="1"/>
  <c r="AX1005" i="4"/>
  <c r="AL1006" i="4"/>
  <c r="AM1006" i="4"/>
  <c r="AN1006" i="4"/>
  <c r="AO1006" i="4"/>
  <c r="AT1006" i="4"/>
  <c r="AU1006" i="4"/>
  <c r="AV1006" i="4"/>
  <c r="AW1006" i="4"/>
  <c r="AX1006" i="4"/>
  <c r="AL1007" i="4"/>
  <c r="AM1007" i="4"/>
  <c r="AN1007" i="4"/>
  <c r="AO1007" i="4"/>
  <c r="AT1007" i="4"/>
  <c r="AW1007" i="4" s="1"/>
  <c r="AU1007" i="4"/>
  <c r="AV1007" i="4"/>
  <c r="AX1007" i="4"/>
  <c r="AL1008" i="4"/>
  <c r="AM1008" i="4"/>
  <c r="AN1008" i="4"/>
  <c r="AO1008" i="4"/>
  <c r="AT1008" i="4"/>
  <c r="AV1008" i="4" s="1"/>
  <c r="AU1008" i="4"/>
  <c r="AX1008" i="4"/>
  <c r="AL1009" i="4"/>
  <c r="AM1009" i="4"/>
  <c r="AN1009" i="4"/>
  <c r="AO1009" i="4"/>
  <c r="AT1009" i="4"/>
  <c r="AU1009" i="4" s="1"/>
  <c r="AX1009" i="4"/>
  <c r="AL1010" i="4"/>
  <c r="AM1010" i="4"/>
  <c r="AN1010" i="4"/>
  <c r="AO1010" i="4"/>
  <c r="AT1010" i="4"/>
  <c r="AU1010" i="4"/>
  <c r="AV1010" i="4"/>
  <c r="AW1010" i="4"/>
  <c r="AX1010" i="4"/>
  <c r="AL1011" i="4"/>
  <c r="AM1011" i="4"/>
  <c r="AN1011" i="4"/>
  <c r="AO1011" i="4"/>
  <c r="AT1011" i="4"/>
  <c r="AW1011" i="4" s="1"/>
  <c r="AU1011" i="4"/>
  <c r="AV1011" i="4"/>
  <c r="AX1011" i="4"/>
  <c r="AY830" i="4" l="1"/>
  <c r="AZ830" i="4"/>
  <c r="AZ717" i="4"/>
  <c r="BA717" i="4"/>
  <c r="AY717" i="4"/>
  <c r="AY704" i="4"/>
  <c r="AZ704" i="4"/>
  <c r="BA704" i="4"/>
  <c r="AY692" i="4"/>
  <c r="AZ692" i="4"/>
  <c r="BA692" i="4"/>
  <c r="AY678" i="4"/>
  <c r="AZ678" i="4"/>
  <c r="BA678" i="4"/>
  <c r="AU623" i="4"/>
  <c r="AV623" i="4"/>
  <c r="AW623" i="4"/>
  <c r="AV594" i="4"/>
  <c r="AU594" i="4"/>
  <c r="AW594" i="4"/>
  <c r="AY572" i="4"/>
  <c r="BA572" i="4"/>
  <c r="AZ572" i="4"/>
  <c r="AY267" i="4"/>
  <c r="BA267" i="4"/>
  <c r="AV181" i="4"/>
  <c r="AU181" i="4"/>
  <c r="BA131" i="4"/>
  <c r="AY131" i="4"/>
  <c r="AV116" i="4"/>
  <c r="AU116" i="4"/>
  <c r="AV107" i="4"/>
  <c r="AU107" i="4"/>
  <c r="AW107" i="4"/>
  <c r="AW61" i="4"/>
  <c r="AU61" i="4"/>
  <c r="AW13" i="4"/>
  <c r="AU13" i="4"/>
  <c r="AW1009" i="4"/>
  <c r="AW1001" i="4"/>
  <c r="AW997" i="4"/>
  <c r="AU995" i="4"/>
  <c r="AW993" i="4"/>
  <c r="AU991" i="4"/>
  <c r="AW989" i="4"/>
  <c r="AU987" i="4"/>
  <c r="AW985" i="4"/>
  <c r="AU983" i="4"/>
  <c r="AW981" i="4"/>
  <c r="AU979" i="4"/>
  <c r="AW977" i="4"/>
  <c r="AU975" i="4"/>
  <c r="AW973" i="4"/>
  <c r="AU971" i="4"/>
  <c r="AY957" i="4"/>
  <c r="AZ956" i="4"/>
  <c r="AY955" i="4"/>
  <c r="AZ952" i="4"/>
  <c r="AY949" i="4"/>
  <c r="AZ948" i="4"/>
  <c r="AZ944" i="4"/>
  <c r="AZ940" i="4"/>
  <c r="BA939" i="4"/>
  <c r="BA937" i="4"/>
  <c r="AY935" i="4"/>
  <c r="BA931" i="4"/>
  <c r="BA928" i="4"/>
  <c r="AY926" i="4"/>
  <c r="BA925" i="4"/>
  <c r="AY924" i="4"/>
  <c r="BA923" i="4"/>
  <c r="BA920" i="4"/>
  <c r="BA915" i="4"/>
  <c r="BA912" i="4"/>
  <c r="AY906" i="4"/>
  <c r="BA905" i="4"/>
  <c r="AY903" i="4"/>
  <c r="AY898" i="4"/>
  <c r="BA897" i="4"/>
  <c r="AY895" i="4"/>
  <c r="AY890" i="4"/>
  <c r="BA888" i="4"/>
  <c r="AY886" i="4"/>
  <c r="BA884" i="4"/>
  <c r="AY882" i="4"/>
  <c r="BA880" i="4"/>
  <c r="AY878" i="4"/>
  <c r="BA876" i="4"/>
  <c r="AY874" i="4"/>
  <c r="BA872" i="4"/>
  <c r="AY870" i="4"/>
  <c r="AY869" i="4"/>
  <c r="AZ865" i="4"/>
  <c r="BA865" i="4"/>
  <c r="AY862" i="4"/>
  <c r="AZ862" i="4"/>
  <c r="AY850" i="4"/>
  <c r="AZ850" i="4"/>
  <c r="AZ837" i="4"/>
  <c r="BA837" i="4"/>
  <c r="AY834" i="4"/>
  <c r="AZ834" i="4"/>
  <c r="AZ770" i="4"/>
  <c r="BA770" i="4"/>
  <c r="AY770" i="4"/>
  <c r="AZ738" i="4"/>
  <c r="BA738" i="4"/>
  <c r="AY738" i="4"/>
  <c r="AZ861" i="4"/>
  <c r="BA861" i="4"/>
  <c r="AY813" i="4"/>
  <c r="AZ813" i="4"/>
  <c r="BA813" i="4"/>
  <c r="AY805" i="4"/>
  <c r="AZ805" i="4"/>
  <c r="BA805" i="4"/>
  <c r="AY789" i="4"/>
  <c r="AZ789" i="4"/>
  <c r="BA789" i="4"/>
  <c r="AY781" i="4"/>
  <c r="AZ781" i="4"/>
  <c r="BA781" i="4"/>
  <c r="AY767" i="4"/>
  <c r="AZ767" i="4"/>
  <c r="BA767" i="4"/>
  <c r="AY680" i="4"/>
  <c r="AZ680" i="4"/>
  <c r="BA680" i="4"/>
  <c r="AY672" i="4"/>
  <c r="AZ672" i="4"/>
  <c r="BA672" i="4"/>
  <c r="AY601" i="4"/>
  <c r="AZ601" i="4"/>
  <c r="BA601" i="4"/>
  <c r="AV576" i="4"/>
  <c r="AU576" i="4"/>
  <c r="AW576" i="4"/>
  <c r="AV504" i="4"/>
  <c r="AU504" i="4"/>
  <c r="AW504" i="4"/>
  <c r="AU440" i="4"/>
  <c r="AW440" i="4"/>
  <c r="AU339" i="4"/>
  <c r="AV339" i="4"/>
  <c r="AW339" i="4"/>
  <c r="AW1005" i="4"/>
  <c r="AW1008" i="4"/>
  <c r="AV1005" i="4"/>
  <c r="AW1004" i="4"/>
  <c r="AW1000" i="4"/>
  <c r="AV997" i="4"/>
  <c r="AW996" i="4"/>
  <c r="AV993" i="4"/>
  <c r="AV989" i="4"/>
  <c r="AV985" i="4"/>
  <c r="AZ939" i="4"/>
  <c r="AZ937" i="4"/>
  <c r="AZ931" i="4"/>
  <c r="AZ928" i="4"/>
  <c r="AZ925" i="4"/>
  <c r="AZ923" i="4"/>
  <c r="AZ920" i="4"/>
  <c r="AZ915" i="4"/>
  <c r="AZ912" i="4"/>
  <c r="AZ905" i="4"/>
  <c r="AZ897" i="4"/>
  <c r="AZ888" i="4"/>
  <c r="AZ884" i="4"/>
  <c r="AZ880" i="4"/>
  <c r="AZ876" i="4"/>
  <c r="AZ872" i="4"/>
  <c r="AY866" i="4"/>
  <c r="AZ866" i="4"/>
  <c r="AZ853" i="4"/>
  <c r="BA853" i="4"/>
  <c r="AZ841" i="4"/>
  <c r="BA841" i="4"/>
  <c r="AY838" i="4"/>
  <c r="AZ838" i="4"/>
  <c r="AZ825" i="4"/>
  <c r="BA825" i="4"/>
  <c r="AY817" i="4"/>
  <c r="AZ817" i="4"/>
  <c r="BA817" i="4"/>
  <c r="AY809" i="4"/>
  <c r="AZ809" i="4"/>
  <c r="BA809" i="4"/>
  <c r="AY801" i="4"/>
  <c r="AZ801" i="4"/>
  <c r="BA801" i="4"/>
  <c r="AY793" i="4"/>
  <c r="AZ793" i="4"/>
  <c r="BA793" i="4"/>
  <c r="AY785" i="4"/>
  <c r="AZ785" i="4"/>
  <c r="BA785" i="4"/>
  <c r="AY777" i="4"/>
  <c r="AZ777" i="4"/>
  <c r="BA777" i="4"/>
  <c r="AY751" i="4"/>
  <c r="AZ751" i="4"/>
  <c r="BA751" i="4"/>
  <c r="AY858" i="4"/>
  <c r="AZ858" i="4"/>
  <c r="AZ849" i="4"/>
  <c r="BA849" i="4"/>
  <c r="AY846" i="4"/>
  <c r="AZ846" i="4"/>
  <c r="AZ833" i="4"/>
  <c r="BA833" i="4"/>
  <c r="AY821" i="4"/>
  <c r="AZ821" i="4"/>
  <c r="BA821" i="4"/>
  <c r="AY797" i="4"/>
  <c r="AZ797" i="4"/>
  <c r="BA797" i="4"/>
  <c r="AY735" i="4"/>
  <c r="AZ735" i="4"/>
  <c r="BA735" i="4"/>
  <c r="AY613" i="4"/>
  <c r="AZ613" i="4"/>
  <c r="BA613" i="4"/>
  <c r="AY608" i="4"/>
  <c r="AZ608" i="4"/>
  <c r="BA608" i="4"/>
  <c r="AY597" i="4"/>
  <c r="AZ597" i="4"/>
  <c r="BA597" i="4"/>
  <c r="AY585" i="4"/>
  <c r="AZ585" i="4"/>
  <c r="BA585" i="4"/>
  <c r="AV582" i="4"/>
  <c r="AU582" i="4"/>
  <c r="AW582" i="4"/>
  <c r="AY554" i="4"/>
  <c r="BA554" i="4"/>
  <c r="AZ554" i="4"/>
  <c r="AU416" i="4"/>
  <c r="AW416" i="4"/>
  <c r="AV1009" i="4"/>
  <c r="AV1001" i="4"/>
  <c r="AV981" i="4"/>
  <c r="AV977" i="4"/>
  <c r="AV973" i="4"/>
  <c r="BA968" i="4"/>
  <c r="AZ965" i="4"/>
  <c r="AZ968" i="4"/>
  <c r="BA967" i="4"/>
  <c r="AY965" i="4"/>
  <c r="BA964" i="4"/>
  <c r="AZ961" i="4"/>
  <c r="BA960" i="4"/>
  <c r="AZ953" i="4"/>
  <c r="AZ945" i="4"/>
  <c r="AZ941" i="4"/>
  <c r="AY861" i="4"/>
  <c r="BA858" i="4"/>
  <c r="AZ857" i="4"/>
  <c r="BA857" i="4"/>
  <c r="AY854" i="4"/>
  <c r="AZ854" i="4"/>
  <c r="AY849" i="4"/>
  <c r="BA846" i="4"/>
  <c r="AZ845" i="4"/>
  <c r="BA845" i="4"/>
  <c r="AY842" i="4"/>
  <c r="AZ842" i="4"/>
  <c r="AY833" i="4"/>
  <c r="BA830" i="4"/>
  <c r="AZ829" i="4"/>
  <c r="BA829" i="4"/>
  <c r="AY826" i="4"/>
  <c r="AZ826" i="4"/>
  <c r="AZ754" i="4"/>
  <c r="BA754" i="4"/>
  <c r="AY754" i="4"/>
  <c r="AZ822" i="4"/>
  <c r="AZ818" i="4"/>
  <c r="AZ814" i="4"/>
  <c r="AZ810" i="4"/>
  <c r="AZ806" i="4"/>
  <c r="AZ802" i="4"/>
  <c r="AZ798" i="4"/>
  <c r="AZ794" i="4"/>
  <c r="AZ790" i="4"/>
  <c r="AZ786" i="4"/>
  <c r="AZ782" i="4"/>
  <c r="AZ778" i="4"/>
  <c r="AY771" i="4"/>
  <c r="AZ771" i="4"/>
  <c r="AZ758" i="4"/>
  <c r="BA758" i="4"/>
  <c r="AY755" i="4"/>
  <c r="AZ755" i="4"/>
  <c r="AZ742" i="4"/>
  <c r="BA742" i="4"/>
  <c r="AY739" i="4"/>
  <c r="AZ739" i="4"/>
  <c r="AZ726" i="4"/>
  <c r="BA726" i="4"/>
  <c r="AY723" i="4"/>
  <c r="AZ723" i="4"/>
  <c r="AY721" i="4"/>
  <c r="AZ721" i="4"/>
  <c r="AY720" i="4"/>
  <c r="AZ720" i="4"/>
  <c r="AY719" i="4"/>
  <c r="AZ719" i="4"/>
  <c r="AV718" i="4"/>
  <c r="AU706" i="4"/>
  <c r="AW706" i="4"/>
  <c r="AU704" i="4"/>
  <c r="AV704" i="4"/>
  <c r="AW704" i="4"/>
  <c r="AY701" i="4"/>
  <c r="AZ701" i="4"/>
  <c r="BA701" i="4"/>
  <c r="AU682" i="4"/>
  <c r="AW682" i="4"/>
  <c r="AU680" i="4"/>
  <c r="AV680" i="4"/>
  <c r="AW680" i="4"/>
  <c r="AY668" i="4"/>
  <c r="AZ668" i="4"/>
  <c r="BA668" i="4"/>
  <c r="AY643" i="4"/>
  <c r="AZ643" i="4"/>
  <c r="AV612" i="4"/>
  <c r="AU612" i="4"/>
  <c r="AW612" i="4"/>
  <c r="AU608" i="4"/>
  <c r="AV608" i="4"/>
  <c r="AW608" i="4"/>
  <c r="AV606" i="4"/>
  <c r="AU606" i="4"/>
  <c r="AW606" i="4"/>
  <c r="AY592" i="4"/>
  <c r="AZ592" i="4"/>
  <c r="BA592" i="4"/>
  <c r="AY573" i="4"/>
  <c r="AZ573" i="4"/>
  <c r="BA573" i="4"/>
  <c r="AY555" i="4"/>
  <c r="AZ555" i="4"/>
  <c r="BA555" i="4"/>
  <c r="AZ762" i="4"/>
  <c r="BA762" i="4"/>
  <c r="AY759" i="4"/>
  <c r="AZ759" i="4"/>
  <c r="AZ746" i="4"/>
  <c r="BA746" i="4"/>
  <c r="AY743" i="4"/>
  <c r="AZ743" i="4"/>
  <c r="AZ730" i="4"/>
  <c r="BA730" i="4"/>
  <c r="AY727" i="4"/>
  <c r="AZ727" i="4"/>
  <c r="AY705" i="4"/>
  <c r="AZ705" i="4"/>
  <c r="BA705" i="4"/>
  <c r="AY703" i="4"/>
  <c r="AZ703" i="4"/>
  <c r="BA703" i="4"/>
  <c r="AW687" i="4"/>
  <c r="AU687" i="4"/>
  <c r="AV687" i="4"/>
  <c r="AY681" i="4"/>
  <c r="AZ681" i="4"/>
  <c r="BA681" i="4"/>
  <c r="AY679" i="4"/>
  <c r="AZ679" i="4"/>
  <c r="BA679" i="4"/>
  <c r="AV637" i="4"/>
  <c r="AU637" i="4"/>
  <c r="AW637" i="4"/>
  <c r="AV630" i="4"/>
  <c r="AU630" i="4"/>
  <c r="AY610" i="4"/>
  <c r="AZ610" i="4"/>
  <c r="BA610" i="4"/>
  <c r="AY604" i="4"/>
  <c r="AZ604" i="4"/>
  <c r="BA604" i="4"/>
  <c r="AU592" i="4"/>
  <c r="AV592" i="4"/>
  <c r="AW592" i="4"/>
  <c r="AW589" i="4"/>
  <c r="AU589" i="4"/>
  <c r="AY578" i="4"/>
  <c r="BA578" i="4"/>
  <c r="AZ578" i="4"/>
  <c r="AY574" i="4"/>
  <c r="AZ574" i="4"/>
  <c r="BA574" i="4"/>
  <c r="AZ766" i="4"/>
  <c r="BA766" i="4"/>
  <c r="AY763" i="4"/>
  <c r="AZ763" i="4"/>
  <c r="AZ750" i="4"/>
  <c r="BA750" i="4"/>
  <c r="AY747" i="4"/>
  <c r="AZ747" i="4"/>
  <c r="AZ734" i="4"/>
  <c r="BA734" i="4"/>
  <c r="AY731" i="4"/>
  <c r="AZ731" i="4"/>
  <c r="AU722" i="4"/>
  <c r="AW722" i="4"/>
  <c r="AU721" i="4"/>
  <c r="AV721" i="4"/>
  <c r="AU720" i="4"/>
  <c r="AV720" i="4"/>
  <c r="AY707" i="4"/>
  <c r="AZ707" i="4"/>
  <c r="BA707" i="4"/>
  <c r="AU705" i="4"/>
  <c r="AV705" i="4"/>
  <c r="AW705" i="4"/>
  <c r="AY694" i="4"/>
  <c r="AZ694" i="4"/>
  <c r="BA694" i="4"/>
  <c r="AY686" i="4"/>
  <c r="AZ686" i="4"/>
  <c r="BA686" i="4"/>
  <c r="AY683" i="4"/>
  <c r="AZ683" i="4"/>
  <c r="BA683" i="4"/>
  <c r="AU681" i="4"/>
  <c r="AV681" i="4"/>
  <c r="AW681" i="4"/>
  <c r="AU679" i="4"/>
  <c r="AV679" i="4"/>
  <c r="AW679" i="4"/>
  <c r="AY676" i="4"/>
  <c r="AZ676" i="4"/>
  <c r="BA676" i="4"/>
  <c r="AY662" i="4"/>
  <c r="AZ662" i="4"/>
  <c r="BA662" i="4"/>
  <c r="AW648" i="4"/>
  <c r="AU648" i="4"/>
  <c r="AY635" i="4"/>
  <c r="AZ635" i="4"/>
  <c r="BA635" i="4"/>
  <c r="AU610" i="4"/>
  <c r="AV610" i="4"/>
  <c r="AW610" i="4"/>
  <c r="AU603" i="4"/>
  <c r="AV603" i="4"/>
  <c r="AW603" i="4"/>
  <c r="AY599" i="4"/>
  <c r="AZ599" i="4"/>
  <c r="BA599" i="4"/>
  <c r="AV596" i="4"/>
  <c r="AU596" i="4"/>
  <c r="AY590" i="4"/>
  <c r="AZ590" i="4"/>
  <c r="BA590" i="4"/>
  <c r="AY583" i="4"/>
  <c r="AZ583" i="4"/>
  <c r="BA583" i="4"/>
  <c r="AY579" i="4"/>
  <c r="AZ579" i="4"/>
  <c r="BA579" i="4"/>
  <c r="AY577" i="4"/>
  <c r="AZ577" i="4"/>
  <c r="AY576" i="4"/>
  <c r="BA576" i="4"/>
  <c r="AY570" i="4"/>
  <c r="AZ570" i="4"/>
  <c r="AY569" i="4"/>
  <c r="BA569" i="4"/>
  <c r="AW567" i="4"/>
  <c r="AU567" i="4"/>
  <c r="AY565" i="4"/>
  <c r="BA565" i="4"/>
  <c r="AY557" i="4"/>
  <c r="BA557" i="4"/>
  <c r="AV552" i="4"/>
  <c r="AW552" i="4"/>
  <c r="AY547" i="4"/>
  <c r="BA547" i="4"/>
  <c r="AY543" i="4"/>
  <c r="BA543" i="4"/>
  <c r="AY541" i="4"/>
  <c r="BA541" i="4"/>
  <c r="AY538" i="4"/>
  <c r="BA538" i="4"/>
  <c r="AW525" i="4"/>
  <c r="AU525" i="4"/>
  <c r="AW521" i="4"/>
  <c r="AU521" i="4"/>
  <c r="AU518" i="4"/>
  <c r="AV518" i="4"/>
  <c r="AW502" i="4"/>
  <c r="AU502" i="4"/>
  <c r="AV502" i="4"/>
  <c r="AU492" i="4"/>
  <c r="AW492" i="4"/>
  <c r="AV483" i="4"/>
  <c r="AW483" i="4"/>
  <c r="AU456" i="4"/>
  <c r="AW456" i="4"/>
  <c r="AZ448" i="4"/>
  <c r="AY448" i="4"/>
  <c r="BA448" i="4"/>
  <c r="BA714" i="4"/>
  <c r="BA709" i="4"/>
  <c r="BA698" i="4"/>
  <c r="BA691" i="4"/>
  <c r="BA689" i="4"/>
  <c r="AW689" i="4"/>
  <c r="BA688" i="4"/>
  <c r="AW688" i="4"/>
  <c r="BA687" i="4"/>
  <c r="BA674" i="4"/>
  <c r="BA670" i="4"/>
  <c r="AU667" i="4"/>
  <c r="AW666" i="4"/>
  <c r="AU662" i="4"/>
  <c r="AW661" i="4"/>
  <c r="AZ659" i="4"/>
  <c r="AV647" i="4"/>
  <c r="AW646" i="4"/>
  <c r="AZ644" i="4"/>
  <c r="AV643" i="4"/>
  <c r="AZ640" i="4"/>
  <c r="AZ638" i="4"/>
  <c r="AW629" i="4"/>
  <c r="AU615" i="4"/>
  <c r="AZ611" i="4"/>
  <c r="AZ609" i="4"/>
  <c r="AZ607" i="4"/>
  <c r="AZ605" i="4"/>
  <c r="AZ602" i="4"/>
  <c r="AW600" i="4"/>
  <c r="AZ593" i="4"/>
  <c r="AZ591" i="4"/>
  <c r="AW586" i="4"/>
  <c r="AW584" i="4"/>
  <c r="AY575" i="4"/>
  <c r="AZ575" i="4"/>
  <c r="AV574" i="4"/>
  <c r="AW574" i="4"/>
  <c r="AV554" i="4"/>
  <c r="AW554" i="4"/>
  <c r="AY551" i="4"/>
  <c r="AZ551" i="4"/>
  <c r="BA551" i="4"/>
  <c r="AY550" i="4"/>
  <c r="BA550" i="4"/>
  <c r="AW543" i="4"/>
  <c r="AU543" i="4"/>
  <c r="AV543" i="4"/>
  <c r="AW537" i="4"/>
  <c r="AU537" i="4"/>
  <c r="AU534" i="4"/>
  <c r="AV534" i="4"/>
  <c r="AZ527" i="4"/>
  <c r="AY527" i="4"/>
  <c r="BA527" i="4"/>
  <c r="AU505" i="4"/>
  <c r="AV505" i="4"/>
  <c r="AW505" i="4"/>
  <c r="AU484" i="4"/>
  <c r="AV484" i="4"/>
  <c r="AW484" i="4"/>
  <c r="AU476" i="4"/>
  <c r="AW476" i="4"/>
  <c r="AV469" i="4"/>
  <c r="AU469" i="4"/>
  <c r="AW469" i="4"/>
  <c r="AZ457" i="4"/>
  <c r="BA457" i="4"/>
  <c r="AW675" i="4"/>
  <c r="AW671" i="4"/>
  <c r="AW654" i="4"/>
  <c r="AV650" i="4"/>
  <c r="AW639" i="4"/>
  <c r="AV636" i="4"/>
  <c r="AV625" i="4"/>
  <c r="AW622" i="4"/>
  <c r="BA617" i="4"/>
  <c r="BA615" i="4"/>
  <c r="AW614" i="4"/>
  <c r="BA612" i="4"/>
  <c r="BA606" i="4"/>
  <c r="BA603" i="4"/>
  <c r="BA600" i="4"/>
  <c r="AW598" i="4"/>
  <c r="BA594" i="4"/>
  <c r="BA587" i="4"/>
  <c r="BA586" i="4"/>
  <c r="BA584" i="4"/>
  <c r="BA582" i="4"/>
  <c r="BA571" i="4"/>
  <c r="AU571" i="4"/>
  <c r="AW571" i="4"/>
  <c r="AV568" i="4"/>
  <c r="AY567" i="4"/>
  <c r="BA567" i="4"/>
  <c r="AV564" i="4"/>
  <c r="AU564" i="4"/>
  <c r="AW563" i="4"/>
  <c r="AY562" i="4"/>
  <c r="BA562" i="4"/>
  <c r="AV556" i="4"/>
  <c r="AW556" i="4"/>
  <c r="AY553" i="4"/>
  <c r="AZ553" i="4"/>
  <c r="BA553" i="4"/>
  <c r="AY552" i="4"/>
  <c r="BA552" i="4"/>
  <c r="AV550" i="4"/>
  <c r="AU550" i="4"/>
  <c r="AW550" i="4"/>
  <c r="AY545" i="4"/>
  <c r="BA545" i="4"/>
  <c r="AU527" i="4"/>
  <c r="AV527" i="4"/>
  <c r="AW527" i="4"/>
  <c r="AW513" i="4"/>
  <c r="AU513" i="4"/>
  <c r="AU510" i="4"/>
  <c r="AV510" i="4"/>
  <c r="AV482" i="4"/>
  <c r="AU482" i="4"/>
  <c r="AW482" i="4"/>
  <c r="AZ458" i="4"/>
  <c r="AY458" i="4"/>
  <c r="BA458" i="4"/>
  <c r="AU433" i="4"/>
  <c r="AV433" i="4"/>
  <c r="AZ435" i="4"/>
  <c r="AY435" i="4"/>
  <c r="AU434" i="4"/>
  <c r="AW434" i="4"/>
  <c r="AU431" i="4"/>
  <c r="AV431" i="4"/>
  <c r="AV379" i="4"/>
  <c r="AU379" i="4"/>
  <c r="AU334" i="4"/>
  <c r="AW334" i="4"/>
  <c r="AU261" i="4"/>
  <c r="AV261" i="4"/>
  <c r="AW261" i="4"/>
  <c r="BA123" i="4"/>
  <c r="AY123" i="4"/>
  <c r="AZ117" i="4"/>
  <c r="AY117" i="4"/>
  <c r="AV114" i="4"/>
  <c r="AU114" i="4"/>
  <c r="AW114" i="4"/>
  <c r="BA8" i="4"/>
  <c r="AZ8" i="4"/>
  <c r="AU562" i="4"/>
  <c r="AZ560" i="4"/>
  <c r="AZ558" i="4"/>
  <c r="AU557" i="4"/>
  <c r="AZ549" i="4"/>
  <c r="AZ548" i="4"/>
  <c r="AV547" i="4"/>
  <c r="AZ542" i="4"/>
  <c r="AV541" i="4"/>
  <c r="AZ539" i="4"/>
  <c r="AW535" i="4"/>
  <c r="AY533" i="4"/>
  <c r="AY531" i="4"/>
  <c r="AU529" i="4"/>
  <c r="AV526" i="4"/>
  <c r="AW523" i="4"/>
  <c r="AW519" i="4"/>
  <c r="AY517" i="4"/>
  <c r="AY515" i="4"/>
  <c r="AU514" i="4"/>
  <c r="AW511" i="4"/>
  <c r="AY509" i="4"/>
  <c r="AU494" i="4"/>
  <c r="AU488" i="4"/>
  <c r="AU487" i="4"/>
  <c r="AW480" i="4"/>
  <c r="AV466" i="4"/>
  <c r="AY462" i="4"/>
  <c r="AY461" i="4"/>
  <c r="AV455" i="4"/>
  <c r="AY453" i="4"/>
  <c r="AU445" i="4"/>
  <c r="AV445" i="4"/>
  <c r="AW445" i="4"/>
  <c r="AZ443" i="4"/>
  <c r="BA443" i="4"/>
  <c r="AZ438" i="4"/>
  <c r="BA438" i="4"/>
  <c r="AU437" i="4"/>
  <c r="AV437" i="4"/>
  <c r="AW437" i="4"/>
  <c r="AW432" i="4"/>
  <c r="AU415" i="4"/>
  <c r="AV415" i="4"/>
  <c r="AW415" i="4"/>
  <c r="AV383" i="4"/>
  <c r="AU383" i="4"/>
  <c r="AU347" i="4"/>
  <c r="AV347" i="4"/>
  <c r="AW347" i="4"/>
  <c r="AU320" i="4"/>
  <c r="AV320" i="4"/>
  <c r="AU310" i="4"/>
  <c r="AW310" i="4"/>
  <c r="AY248" i="4"/>
  <c r="AZ248" i="4"/>
  <c r="AW129" i="4"/>
  <c r="AU129" i="4"/>
  <c r="AZ111" i="4"/>
  <c r="AY111" i="4"/>
  <c r="BA111" i="4"/>
  <c r="BA26" i="4"/>
  <c r="AY26" i="4"/>
  <c r="AZ26" i="4"/>
  <c r="AW17" i="4"/>
  <c r="AV17" i="4"/>
  <c r="AU12" i="4"/>
  <c r="AV12" i="4"/>
  <c r="BA535" i="4"/>
  <c r="BA529" i="4"/>
  <c r="BA523" i="4"/>
  <c r="BA519" i="4"/>
  <c r="BA511" i="4"/>
  <c r="BA506" i="4"/>
  <c r="AW501" i="4"/>
  <c r="AW499" i="4"/>
  <c r="AW491" i="4"/>
  <c r="AU424" i="4"/>
  <c r="AW424" i="4"/>
  <c r="AZ422" i="4"/>
  <c r="BA422" i="4"/>
  <c r="AU421" i="4"/>
  <c r="AV421" i="4"/>
  <c r="AW421" i="4"/>
  <c r="AZ391" i="4"/>
  <c r="BA391" i="4"/>
  <c r="AU324" i="4"/>
  <c r="AV324" i="4"/>
  <c r="AU262" i="4"/>
  <c r="AW262" i="4"/>
  <c r="AY256" i="4"/>
  <c r="AZ256" i="4"/>
  <c r="AY250" i="4"/>
  <c r="AZ250" i="4"/>
  <c r="BA250" i="4"/>
  <c r="AW130" i="4"/>
  <c r="AU130" i="4"/>
  <c r="AZ120" i="4"/>
  <c r="AY120" i="4"/>
  <c r="BA120" i="4"/>
  <c r="BA54" i="4"/>
  <c r="AY54" i="4"/>
  <c r="AY5" i="4"/>
  <c r="BA441" i="4"/>
  <c r="BA433" i="4"/>
  <c r="AY430" i="4"/>
  <c r="AY429" i="4"/>
  <c r="AY426" i="4"/>
  <c r="BA425" i="4"/>
  <c r="AY414" i="4"/>
  <c r="AY413" i="4"/>
  <c r="BA411" i="4"/>
  <c r="AW402" i="4"/>
  <c r="AW398" i="4"/>
  <c r="AU395" i="4"/>
  <c r="AY376" i="4"/>
  <c r="AV343" i="4"/>
  <c r="AZ317" i="4"/>
  <c r="AV316" i="4"/>
  <c r="AW270" i="4"/>
  <c r="AV269" i="4"/>
  <c r="AZ264" i="4"/>
  <c r="AV263" i="4"/>
  <c r="AW254" i="4"/>
  <c r="AV253" i="4"/>
  <c r="BA247" i="4"/>
  <c r="AY194" i="4"/>
  <c r="AY180" i="4"/>
  <c r="AV30" i="4"/>
  <c r="AU29" i="4"/>
  <c r="AU26" i="4"/>
  <c r="AU23" i="4"/>
  <c r="AU21" i="4"/>
  <c r="BA421" i="4"/>
  <c r="AW335" i="4"/>
  <c r="AW265" i="4"/>
  <c r="AW192" i="4"/>
  <c r="BA189" i="4"/>
  <c r="AW188" i="4"/>
  <c r="AW184" i="4"/>
  <c r="AW183" i="4"/>
  <c r="AW175" i="4"/>
  <c r="BA119" i="4"/>
  <c r="AW99" i="4"/>
  <c r="AZ15"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37" i="3"/>
  <c r="BC830" i="3"/>
  <c r="BC806" i="3"/>
  <c r="BC801" i="3"/>
  <c r="BC617" i="3"/>
  <c r="BC597" i="3"/>
  <c r="BC535" i="3"/>
  <c r="BC512" i="3"/>
  <c r="BC384" i="3"/>
  <c r="BC241" i="3"/>
  <c r="BC217" i="3"/>
  <c r="BC201" i="3"/>
  <c r="BC173" i="3"/>
  <c r="BC55" i="3"/>
  <c r="BC40" i="3"/>
  <c r="BC33" i="3"/>
  <c r="BC178" i="3"/>
  <c r="BC179" i="3"/>
  <c r="BC234" i="3"/>
  <c r="BC290" i="3"/>
  <c r="BC298" i="3"/>
  <c r="BC366" i="3"/>
  <c r="BC411" i="3"/>
  <c r="BC431" i="3"/>
  <c r="BC468" i="3"/>
  <c r="BC484" i="3"/>
  <c r="BC490" i="3"/>
  <c r="BC517" i="3"/>
  <c r="BC581" i="3"/>
  <c r="BC658" i="3"/>
  <c r="BC659" i="3"/>
  <c r="BC698" i="3"/>
  <c r="BC786" i="3"/>
  <c r="BC787" i="3"/>
  <c r="BC425" i="3" l="1"/>
  <c r="BC171" i="3"/>
  <c r="BC167" i="3"/>
  <c r="BC240" i="3"/>
  <c r="BB415" i="3"/>
  <c r="BC136" i="3"/>
  <c r="BC68" i="3"/>
  <c r="BC32" i="3"/>
  <c r="BC789" i="3"/>
  <c r="BC692" i="3"/>
  <c r="BC596" i="3"/>
  <c r="BC528" i="3"/>
  <c r="BC623" i="3"/>
  <c r="BB935" i="3"/>
  <c r="BB682" i="3"/>
  <c r="BB671" i="3"/>
  <c r="AU10" i="4"/>
  <c r="BC454" i="3"/>
  <c r="BB133" i="3"/>
  <c r="BC797" i="3"/>
  <c r="BC650" i="3"/>
  <c r="BC430" i="3"/>
  <c r="BB882" i="3"/>
  <c r="BB852" i="3"/>
  <c r="BB802"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J277" i="4"/>
  <c r="AK277"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3" i="3"/>
  <c r="AO34" i="3"/>
  <c r="AO35" i="3"/>
  <c r="AO37" i="3"/>
  <c r="AO38" i="3"/>
  <c r="AO39" i="3"/>
  <c r="AO40" i="3"/>
  <c r="AO42" i="3"/>
  <c r="AO43" i="3"/>
  <c r="AO44" i="3"/>
  <c r="AO45" i="3"/>
  <c r="AO46"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3" i="3"/>
  <c r="AO104" i="3"/>
  <c r="AO105" i="3"/>
  <c r="AO106" i="3"/>
  <c r="AO107" i="3"/>
  <c r="AO108" i="3"/>
  <c r="AO109" i="3"/>
  <c r="AO110" i="3"/>
  <c r="AO111" i="3"/>
  <c r="AO112" i="3"/>
  <c r="AO113" i="3"/>
  <c r="AO114" i="3"/>
  <c r="AO115" i="3"/>
  <c r="AO117" i="3"/>
  <c r="AO118" i="3"/>
  <c r="AO119" i="3"/>
  <c r="AO120" i="3"/>
  <c r="AO121" i="3"/>
  <c r="AO122" i="3"/>
  <c r="AO123" i="3"/>
  <c r="AO124" i="3"/>
  <c r="AO125" i="3"/>
  <c r="AO126"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8" i="3"/>
  <c r="AO189" i="3"/>
  <c r="AO190" i="3"/>
  <c r="AO191" i="3"/>
  <c r="AO192" i="3"/>
  <c r="AO193" i="3"/>
  <c r="AO194" i="3"/>
  <c r="AO195" i="3"/>
  <c r="AO196" i="3"/>
  <c r="AO197" i="3"/>
  <c r="AO198" i="3"/>
  <c r="AO199" i="3"/>
  <c r="AO200" i="3"/>
  <c r="AO201" i="3"/>
  <c r="AO202" i="3"/>
  <c r="AO203" i="3"/>
  <c r="AO204" i="3"/>
  <c r="AO206" i="3"/>
  <c r="AO208" i="3"/>
  <c r="AO209"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7" i="3"/>
  <c r="AO238" i="3"/>
  <c r="AO239" i="3"/>
  <c r="AO243" i="3"/>
  <c r="AO244" i="3"/>
  <c r="AO245" i="3"/>
  <c r="AO246" i="3"/>
  <c r="AO247" i="3"/>
  <c r="AO248" i="3"/>
  <c r="AO249" i="3"/>
  <c r="AO250" i="3"/>
  <c r="AO252" i="3"/>
  <c r="AO253" i="3"/>
  <c r="AO254" i="3"/>
  <c r="AO255" i="3"/>
  <c r="AO256" i="3"/>
  <c r="AO258" i="3"/>
  <c r="AO259" i="3"/>
  <c r="AO260" i="3"/>
  <c r="AO261" i="3"/>
  <c r="AO262" i="3"/>
  <c r="AO264" i="3"/>
  <c r="AO265" i="3"/>
  <c r="AO267" i="3"/>
  <c r="AO268" i="3"/>
  <c r="AO269" i="3"/>
  <c r="AO270" i="3"/>
  <c r="AO271" i="3"/>
  <c r="AO272" i="3"/>
  <c r="AO273" i="3"/>
  <c r="AO274" i="3"/>
  <c r="AO275" i="3"/>
  <c r="AO276" i="3"/>
  <c r="AO277" i="3"/>
  <c r="AO278" i="3"/>
  <c r="AO279" i="3"/>
  <c r="AO280" i="3"/>
  <c r="AO281" i="3"/>
  <c r="AO282" i="3"/>
  <c r="AO283" i="3"/>
  <c r="AO284" i="3"/>
  <c r="AO285" i="3"/>
  <c r="AO286" i="3"/>
  <c r="AO288" i="3"/>
  <c r="AO289" i="3"/>
  <c r="AO290" i="3"/>
  <c r="AO291" i="3"/>
  <c r="AO292" i="3"/>
  <c r="AO293" i="3"/>
  <c r="AO294" i="3"/>
  <c r="AO296" i="3"/>
  <c r="AO297" i="3"/>
  <c r="AO298"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7" i="3"/>
  <c r="AO338" i="3"/>
  <c r="AO339" i="3"/>
  <c r="AO340" i="3"/>
  <c r="AO341" i="3"/>
  <c r="AO342" i="3"/>
  <c r="AO343" i="3"/>
  <c r="AO344" i="3"/>
  <c r="AO345" i="3"/>
  <c r="AO346" i="3"/>
  <c r="AO348" i="3"/>
  <c r="AO349" i="3"/>
  <c r="AO350" i="3"/>
  <c r="AO351" i="3"/>
  <c r="AO352" i="3"/>
  <c r="AO353" i="3"/>
  <c r="AO354" i="3"/>
  <c r="AO355" i="3"/>
  <c r="AO356" i="3"/>
  <c r="AO357" i="3"/>
  <c r="AO358" i="3"/>
  <c r="AO359" i="3"/>
  <c r="AO360" i="3"/>
  <c r="AO361" i="3"/>
  <c r="AO362" i="3"/>
  <c r="AO363" i="3"/>
  <c r="AO364" i="3"/>
  <c r="AO365" i="3"/>
  <c r="AO366" i="3"/>
  <c r="AO367" i="3"/>
  <c r="AO369" i="3"/>
  <c r="AO370" i="3"/>
  <c r="AO371" i="3"/>
  <c r="AO372" i="3"/>
  <c r="AO373" i="3"/>
  <c r="AO374" i="3"/>
  <c r="AO375" i="3"/>
  <c r="AO376" i="3"/>
  <c r="AO377" i="3"/>
  <c r="AO378" i="3"/>
  <c r="AO379" i="3"/>
  <c r="AO380" i="3"/>
  <c r="AO381" i="3"/>
  <c r="AO382" i="3"/>
  <c r="AO383" i="3"/>
  <c r="AO384" i="3"/>
  <c r="AO385" i="3"/>
  <c r="AO386" i="3"/>
  <c r="AO387" i="3"/>
  <c r="AO389" i="3"/>
  <c r="AO390" i="3"/>
  <c r="AO391" i="3"/>
  <c r="AO393" i="3"/>
  <c r="AO396" i="3"/>
  <c r="AO397" i="3"/>
  <c r="AO398" i="3"/>
  <c r="AO399" i="3"/>
  <c r="AO400" i="3"/>
  <c r="AO401" i="3"/>
  <c r="AO403" i="3"/>
  <c r="AO404" i="3"/>
  <c r="AO405" i="3"/>
  <c r="AO406" i="3"/>
  <c r="AO407" i="3"/>
  <c r="AO408" i="3"/>
  <c r="AO410" i="3"/>
  <c r="AO413" i="3"/>
  <c r="AO414" i="3"/>
  <c r="AO415" i="3"/>
  <c r="AO416" i="3"/>
  <c r="AO417" i="3"/>
  <c r="AO418" i="3"/>
  <c r="AO419" i="3"/>
  <c r="AO420" i="3"/>
  <c r="AO421" i="3"/>
  <c r="AO422" i="3"/>
  <c r="AO423" i="3"/>
  <c r="AO424" i="3"/>
  <c r="AO425" i="3"/>
  <c r="AO426" i="3"/>
  <c r="AO428" i="3"/>
  <c r="AO429" i="3"/>
  <c r="AO431" i="3"/>
  <c r="AO432" i="3"/>
  <c r="AO434" i="3"/>
  <c r="AO435" i="3"/>
  <c r="AO436" i="3"/>
  <c r="AO437" i="3"/>
  <c r="AO438" i="3"/>
  <c r="AO439" i="3"/>
  <c r="AO440" i="3"/>
  <c r="AO441" i="3"/>
  <c r="AO442" i="3"/>
  <c r="AO443" i="3"/>
  <c r="AO444" i="3"/>
  <c r="AO445" i="3"/>
  <c r="AO446" i="3"/>
  <c r="AO448" i="3"/>
  <c r="AO449" i="3"/>
  <c r="AO450" i="3"/>
  <c r="AO451" i="3"/>
  <c r="AO452" i="3"/>
  <c r="AO455" i="3"/>
  <c r="AO456" i="3"/>
  <c r="AO457" i="3"/>
  <c r="AO458" i="3"/>
  <c r="AO460" i="3"/>
  <c r="AO461" i="3"/>
  <c r="AO462" i="3"/>
  <c r="AO463" i="3"/>
  <c r="AO464"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3" i="3"/>
  <c r="AN34" i="3"/>
  <c r="AN35" i="3"/>
  <c r="AN37" i="3"/>
  <c r="AN38" i="3"/>
  <c r="AN39" i="3"/>
  <c r="AN40" i="3"/>
  <c r="AN42" i="3"/>
  <c r="AN43" i="3"/>
  <c r="AN44" i="3"/>
  <c r="AN45" i="3"/>
  <c r="AN46"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3" i="3"/>
  <c r="AN104" i="3"/>
  <c r="AN105" i="3"/>
  <c r="AN106" i="3"/>
  <c r="AN107" i="3"/>
  <c r="AN108" i="3"/>
  <c r="AN109" i="3"/>
  <c r="AN110" i="3"/>
  <c r="AN111" i="3"/>
  <c r="AN112" i="3"/>
  <c r="AN113" i="3"/>
  <c r="AN114" i="3"/>
  <c r="AN115" i="3"/>
  <c r="AN117" i="3"/>
  <c r="AN118" i="3"/>
  <c r="AN119" i="3"/>
  <c r="AN120" i="3"/>
  <c r="AN121" i="3"/>
  <c r="AN122" i="3"/>
  <c r="AN123" i="3"/>
  <c r="AN124" i="3"/>
  <c r="AN125" i="3"/>
  <c r="AN126"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8" i="3"/>
  <c r="AN189" i="3"/>
  <c r="AN190" i="3"/>
  <c r="AN191" i="3"/>
  <c r="AN192" i="3"/>
  <c r="AN193" i="3"/>
  <c r="AN194" i="3"/>
  <c r="AN195" i="3"/>
  <c r="AN196" i="3"/>
  <c r="AN197" i="3"/>
  <c r="AN198" i="3"/>
  <c r="AN199" i="3"/>
  <c r="AN200" i="3"/>
  <c r="AN201" i="3"/>
  <c r="AN202" i="3"/>
  <c r="AN203" i="3"/>
  <c r="AN204" i="3"/>
  <c r="AN206" i="3"/>
  <c r="AN208" i="3"/>
  <c r="AN209"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7" i="3"/>
  <c r="AN238" i="3"/>
  <c r="AN239" i="3"/>
  <c r="AN243" i="3"/>
  <c r="AN244" i="3"/>
  <c r="AN245" i="3"/>
  <c r="AN246" i="3"/>
  <c r="AN247" i="3"/>
  <c r="AN248" i="3"/>
  <c r="AN249" i="3"/>
  <c r="AN250" i="3"/>
  <c r="AN252" i="3"/>
  <c r="AN253" i="3"/>
  <c r="AN254" i="3"/>
  <c r="AN255" i="3"/>
  <c r="AN256" i="3"/>
  <c r="AN258" i="3"/>
  <c r="AN259" i="3"/>
  <c r="AN260" i="3"/>
  <c r="AN261" i="3"/>
  <c r="AN262" i="3"/>
  <c r="AN264" i="3"/>
  <c r="AN265" i="3"/>
  <c r="AN267" i="3"/>
  <c r="AN268" i="3"/>
  <c r="AN269" i="3"/>
  <c r="AN270" i="3"/>
  <c r="AN271" i="3"/>
  <c r="AN272" i="3"/>
  <c r="AN273" i="3"/>
  <c r="AN274" i="3"/>
  <c r="AN275" i="3"/>
  <c r="AN276" i="3"/>
  <c r="AN277" i="3"/>
  <c r="AN278" i="3"/>
  <c r="AN279" i="3"/>
  <c r="AN280" i="3"/>
  <c r="AN281" i="3"/>
  <c r="AN282" i="3"/>
  <c r="AN283" i="3"/>
  <c r="AN284" i="3"/>
  <c r="AN285" i="3"/>
  <c r="AN286" i="3"/>
  <c r="AN288" i="3"/>
  <c r="AN289" i="3"/>
  <c r="AN290" i="3"/>
  <c r="AN291" i="3"/>
  <c r="AN292" i="3"/>
  <c r="AN293" i="3"/>
  <c r="AN294" i="3"/>
  <c r="AN296" i="3"/>
  <c r="AN297" i="3"/>
  <c r="AN298"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7" i="3"/>
  <c r="AN338" i="3"/>
  <c r="AN339" i="3"/>
  <c r="AN340" i="3"/>
  <c r="AN341" i="3"/>
  <c r="AN342" i="3"/>
  <c r="AN343" i="3"/>
  <c r="AN344" i="3"/>
  <c r="AN345" i="3"/>
  <c r="AN346" i="3"/>
  <c r="AN348" i="3"/>
  <c r="AN349" i="3"/>
  <c r="AN350" i="3"/>
  <c r="AN351" i="3"/>
  <c r="AN352" i="3"/>
  <c r="AN353" i="3"/>
  <c r="AN354" i="3"/>
  <c r="AN355" i="3"/>
  <c r="AN356" i="3"/>
  <c r="AN357" i="3"/>
  <c r="AN358" i="3"/>
  <c r="AN359" i="3"/>
  <c r="AN360" i="3"/>
  <c r="AN361" i="3"/>
  <c r="AN362" i="3"/>
  <c r="AN363" i="3"/>
  <c r="AN364" i="3"/>
  <c r="AN365" i="3"/>
  <c r="AN366" i="3"/>
  <c r="AN367" i="3"/>
  <c r="AN369" i="3"/>
  <c r="AN370" i="3"/>
  <c r="AN371" i="3"/>
  <c r="AN372" i="3"/>
  <c r="AN373" i="3"/>
  <c r="AN374" i="3"/>
  <c r="AN375" i="3"/>
  <c r="AN376" i="3"/>
  <c r="AN377" i="3"/>
  <c r="AN378" i="3"/>
  <c r="AN379" i="3"/>
  <c r="AN380" i="3"/>
  <c r="AN381" i="3"/>
  <c r="AN382" i="3"/>
  <c r="AN383" i="3"/>
  <c r="AN384" i="3"/>
  <c r="AN385" i="3"/>
  <c r="AN386" i="3"/>
  <c r="AN387" i="3"/>
  <c r="AN389" i="3"/>
  <c r="AN390" i="3"/>
  <c r="AN391" i="3"/>
  <c r="AN393" i="3"/>
  <c r="AN396" i="3"/>
  <c r="AN397" i="3"/>
  <c r="AN398" i="3"/>
  <c r="AN399" i="3"/>
  <c r="AN400" i="3"/>
  <c r="AN401" i="3"/>
  <c r="AN403" i="3"/>
  <c r="AN404" i="3"/>
  <c r="AN405" i="3"/>
  <c r="AN406" i="3"/>
  <c r="AN407" i="3"/>
  <c r="AN408" i="3"/>
  <c r="AN410" i="3"/>
  <c r="AN413" i="3"/>
  <c r="AN414" i="3"/>
  <c r="AN415" i="3"/>
  <c r="AN416" i="3"/>
  <c r="AN417" i="3"/>
  <c r="AN418" i="3"/>
  <c r="AN419" i="3"/>
  <c r="AN420" i="3"/>
  <c r="AN421" i="3"/>
  <c r="AN422" i="3"/>
  <c r="AN423" i="3"/>
  <c r="AN424" i="3"/>
  <c r="AN425" i="3"/>
  <c r="AN426" i="3"/>
  <c r="AN428" i="3"/>
  <c r="AN429" i="3"/>
  <c r="AN431" i="3"/>
  <c r="AN432" i="3"/>
  <c r="AN434" i="3"/>
  <c r="AN435" i="3"/>
  <c r="AN436" i="3"/>
  <c r="AN437" i="3"/>
  <c r="AN438" i="3"/>
  <c r="AN439" i="3"/>
  <c r="AN440" i="3"/>
  <c r="AN441" i="3"/>
  <c r="AN442" i="3"/>
  <c r="AN443" i="3"/>
  <c r="AN444" i="3"/>
  <c r="AN445" i="3"/>
  <c r="AN446" i="3"/>
  <c r="AN448" i="3"/>
  <c r="AN449" i="3"/>
  <c r="AN450" i="3"/>
  <c r="AN451" i="3"/>
  <c r="AN452" i="3"/>
  <c r="AN455" i="3"/>
  <c r="AN456" i="3"/>
  <c r="AN457" i="3"/>
  <c r="AN458" i="3"/>
  <c r="AN460" i="3"/>
  <c r="AN461" i="3"/>
  <c r="AN462" i="3"/>
  <c r="AN463" i="3"/>
  <c r="AN464"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3" i="3"/>
  <c r="AM34" i="3"/>
  <c r="AM35" i="3"/>
  <c r="AM37" i="3"/>
  <c r="AM38" i="3"/>
  <c r="AM39" i="3"/>
  <c r="AM40" i="3"/>
  <c r="AM42" i="3"/>
  <c r="AM43" i="3"/>
  <c r="AM44" i="3"/>
  <c r="AM45" i="3"/>
  <c r="AM46"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3" i="3"/>
  <c r="AM104" i="3"/>
  <c r="AM105" i="3"/>
  <c r="AM106" i="3"/>
  <c r="AM107" i="3"/>
  <c r="AM108" i="3"/>
  <c r="AM109" i="3"/>
  <c r="AM110" i="3"/>
  <c r="AM111" i="3"/>
  <c r="AM112" i="3"/>
  <c r="AM113" i="3"/>
  <c r="AM114" i="3"/>
  <c r="AM115" i="3"/>
  <c r="AM117" i="3"/>
  <c r="AM118" i="3"/>
  <c r="AM119" i="3"/>
  <c r="AM120" i="3"/>
  <c r="AM121" i="3"/>
  <c r="AM122" i="3"/>
  <c r="AM123" i="3"/>
  <c r="AM124" i="3"/>
  <c r="AM125" i="3"/>
  <c r="AM126"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8" i="3"/>
  <c r="AM189" i="3"/>
  <c r="AM190" i="3"/>
  <c r="AM191" i="3"/>
  <c r="AM192" i="3"/>
  <c r="AM193" i="3"/>
  <c r="AM194" i="3"/>
  <c r="AM195" i="3"/>
  <c r="AM196" i="3"/>
  <c r="AM197" i="3"/>
  <c r="AM198" i="3"/>
  <c r="AM199" i="3"/>
  <c r="AM200" i="3"/>
  <c r="AM201" i="3"/>
  <c r="AM202" i="3"/>
  <c r="AM203" i="3"/>
  <c r="AM204" i="3"/>
  <c r="AM206" i="3"/>
  <c r="AM208" i="3"/>
  <c r="AM209"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7" i="3"/>
  <c r="AM238" i="3"/>
  <c r="AM239" i="3"/>
  <c r="AM243" i="3"/>
  <c r="AM244" i="3"/>
  <c r="AM245" i="3"/>
  <c r="AM246" i="3"/>
  <c r="AM247" i="3"/>
  <c r="AM248" i="3"/>
  <c r="AM249" i="3"/>
  <c r="AM250" i="3"/>
  <c r="AM252" i="3"/>
  <c r="AM253" i="3"/>
  <c r="AM254" i="3"/>
  <c r="AM255" i="3"/>
  <c r="AM256" i="3"/>
  <c r="AM258" i="3"/>
  <c r="AM259" i="3"/>
  <c r="AM260" i="3"/>
  <c r="AM261" i="3"/>
  <c r="AM262" i="3"/>
  <c r="AM264" i="3"/>
  <c r="AM265" i="3"/>
  <c r="AM267" i="3"/>
  <c r="AM268" i="3"/>
  <c r="AM269" i="3"/>
  <c r="AM270" i="3"/>
  <c r="AM271" i="3"/>
  <c r="AM272" i="3"/>
  <c r="AM273" i="3"/>
  <c r="AM274" i="3"/>
  <c r="AM275" i="3"/>
  <c r="AM276" i="3"/>
  <c r="AM277" i="3"/>
  <c r="AM278" i="3"/>
  <c r="AM279" i="3"/>
  <c r="AM280" i="3"/>
  <c r="AM281" i="3"/>
  <c r="AM282" i="3"/>
  <c r="AM283" i="3"/>
  <c r="AM284" i="3"/>
  <c r="AM285" i="3"/>
  <c r="AM286" i="3"/>
  <c r="AM288" i="3"/>
  <c r="AM289" i="3"/>
  <c r="AM290" i="3"/>
  <c r="AM291" i="3"/>
  <c r="AM292" i="3"/>
  <c r="AM293" i="3"/>
  <c r="AM294" i="3"/>
  <c r="AM296" i="3"/>
  <c r="AM297" i="3"/>
  <c r="AM298"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7" i="3"/>
  <c r="AM338" i="3"/>
  <c r="AM339" i="3"/>
  <c r="AM340" i="3"/>
  <c r="AM341" i="3"/>
  <c r="AM342" i="3"/>
  <c r="AM343" i="3"/>
  <c r="AM344" i="3"/>
  <c r="AM345" i="3"/>
  <c r="AM346" i="3"/>
  <c r="AM348" i="3"/>
  <c r="AM349" i="3"/>
  <c r="AM350" i="3"/>
  <c r="AM351" i="3"/>
  <c r="AM352" i="3"/>
  <c r="AM353" i="3"/>
  <c r="AM354" i="3"/>
  <c r="AM355" i="3"/>
  <c r="AM356" i="3"/>
  <c r="AM357" i="3"/>
  <c r="AM358" i="3"/>
  <c r="AM359" i="3"/>
  <c r="AM360" i="3"/>
  <c r="AM361" i="3"/>
  <c r="AM362" i="3"/>
  <c r="AM363" i="3"/>
  <c r="AM364" i="3"/>
  <c r="AM365" i="3"/>
  <c r="AM366" i="3"/>
  <c r="AM367" i="3"/>
  <c r="AM369" i="3"/>
  <c r="AM370" i="3"/>
  <c r="AM371" i="3"/>
  <c r="AM372" i="3"/>
  <c r="AM373" i="3"/>
  <c r="AM374" i="3"/>
  <c r="AM375" i="3"/>
  <c r="AM376" i="3"/>
  <c r="AM377" i="3"/>
  <c r="AM378" i="3"/>
  <c r="AM379" i="3"/>
  <c r="AM380" i="3"/>
  <c r="AM381" i="3"/>
  <c r="AM382" i="3"/>
  <c r="AM383" i="3"/>
  <c r="AM384" i="3"/>
  <c r="AM385" i="3"/>
  <c r="AM386" i="3"/>
  <c r="AM387" i="3"/>
  <c r="AM389" i="3"/>
  <c r="AM390" i="3"/>
  <c r="AM391" i="3"/>
  <c r="AM393" i="3"/>
  <c r="AM396" i="3"/>
  <c r="AM397" i="3"/>
  <c r="AM398" i="3"/>
  <c r="AM399" i="3"/>
  <c r="AM400" i="3"/>
  <c r="AM401" i="3"/>
  <c r="AM403" i="3"/>
  <c r="AM404" i="3"/>
  <c r="AM405" i="3"/>
  <c r="AM406" i="3"/>
  <c r="AM407" i="3"/>
  <c r="AM408" i="3"/>
  <c r="AM410" i="3"/>
  <c r="AM413" i="3"/>
  <c r="AM414" i="3"/>
  <c r="AM415" i="3"/>
  <c r="AM416" i="3"/>
  <c r="AM417" i="3"/>
  <c r="AM418" i="3"/>
  <c r="AM419" i="3"/>
  <c r="AM420" i="3"/>
  <c r="AM421" i="3"/>
  <c r="AM422" i="3"/>
  <c r="AM423" i="3"/>
  <c r="AM424" i="3"/>
  <c r="AM425" i="3"/>
  <c r="AM426" i="3"/>
  <c r="AM428" i="3"/>
  <c r="AM429" i="3"/>
  <c r="AM431" i="3"/>
  <c r="AM432" i="3"/>
  <c r="AM434" i="3"/>
  <c r="AM435" i="3"/>
  <c r="AM436" i="3"/>
  <c r="AM437" i="3"/>
  <c r="AM438" i="3"/>
  <c r="AM439" i="3"/>
  <c r="AM440" i="3"/>
  <c r="AM441" i="3"/>
  <c r="AM442" i="3"/>
  <c r="AM443" i="3"/>
  <c r="AM444" i="3"/>
  <c r="AM445" i="3"/>
  <c r="AM446" i="3"/>
  <c r="AM448" i="3"/>
  <c r="AM449" i="3"/>
  <c r="AM450" i="3"/>
  <c r="AM451" i="3"/>
  <c r="AM452" i="3"/>
  <c r="AM455" i="3"/>
  <c r="AM456" i="3"/>
  <c r="AM457" i="3"/>
  <c r="AM458" i="3"/>
  <c r="AM460" i="3"/>
  <c r="AM461" i="3"/>
  <c r="AM462" i="3"/>
  <c r="AM463" i="3"/>
  <c r="AM464"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AO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AO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AO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AO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AO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AO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AO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AO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N205" i="3" l="1"/>
  <c r="AN411" i="3"/>
  <c r="AN347" i="3"/>
  <c r="AN251" i="3"/>
  <c r="AN187" i="3"/>
  <c r="AN394" i="3"/>
  <c r="AN116" i="3"/>
  <c r="AN36" i="3"/>
  <c r="AJ93" i="3"/>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M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M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M459" i="3" s="1"/>
  <c r="AB427" i="3"/>
  <c r="AE427" i="3" s="1"/>
  <c r="AI427" i="3" s="1"/>
  <c r="AM427" i="3" s="1"/>
  <c r="AB395" i="3"/>
  <c r="AE395" i="3" s="1"/>
  <c r="AI395" i="3" s="1"/>
  <c r="AM395" i="3" s="1"/>
  <c r="AB363" i="3"/>
  <c r="AE363" i="3" s="1"/>
  <c r="AI363" i="3" s="1"/>
  <c r="AB331" i="3"/>
  <c r="AE331" i="3" s="1"/>
  <c r="AI331" i="3" s="1"/>
  <c r="AB299" i="3"/>
  <c r="AE299" i="3" s="1"/>
  <c r="AI299" i="3" s="1"/>
  <c r="AM299" i="3" s="1"/>
  <c r="AB267" i="3"/>
  <c r="AE267" i="3" s="1"/>
  <c r="AI267" i="3" s="1"/>
  <c r="AB235" i="3"/>
  <c r="AE235" i="3" s="1"/>
  <c r="AI235" i="3" s="1"/>
  <c r="AB203" i="3"/>
  <c r="AE203" i="3" s="1"/>
  <c r="AI203" i="3" s="1"/>
  <c r="AB171" i="3"/>
  <c r="AE171" i="3" s="1"/>
  <c r="AI171" i="3" s="1"/>
  <c r="AJ236" i="3"/>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B210" i="3"/>
  <c r="AE210" i="3" s="1"/>
  <c r="AI210" i="3" s="1"/>
  <c r="AM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J299" i="3"/>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M433" i="3" s="1"/>
  <c r="AJ433" i="3"/>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E384" i="3"/>
  <c r="AI384" i="3" s="1"/>
  <c r="AJ384" i="3"/>
  <c r="AK384" i="3" s="1"/>
  <c r="AJ376" i="3"/>
  <c r="AK376" i="3" s="1"/>
  <c r="AE368" i="3"/>
  <c r="AI368" i="3" s="1"/>
  <c r="AM368" i="3" s="1"/>
  <c r="AJ368" i="3"/>
  <c r="AJ360" i="3"/>
  <c r="AK360" i="3" s="1"/>
  <c r="AE352" i="3"/>
  <c r="AI352" i="3" s="1"/>
  <c r="AJ352" i="3"/>
  <c r="AK352" i="3" s="1"/>
  <c r="AJ344" i="3"/>
  <c r="AK344" i="3" s="1"/>
  <c r="AE336" i="3"/>
  <c r="AI336" i="3" s="1"/>
  <c r="AM336" i="3" s="1"/>
  <c r="AJ336" i="3"/>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M240" i="3" s="1"/>
  <c r="AJ240" i="3"/>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M32" i="3" s="1"/>
  <c r="AJ32" i="3"/>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M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M409" i="3" s="1"/>
  <c r="AJ409" i="3"/>
  <c r="AE377" i="3"/>
  <c r="AI377" i="3" s="1"/>
  <c r="AJ377" i="3"/>
  <c r="AK377" i="3" s="1"/>
  <c r="AE345" i="3"/>
  <c r="AI345" i="3" s="1"/>
  <c r="AJ345" i="3"/>
  <c r="AK345" i="3" s="1"/>
  <c r="AE313" i="3"/>
  <c r="AI313" i="3" s="1"/>
  <c r="AJ313" i="3"/>
  <c r="AK313" i="3" s="1"/>
  <c r="AE281" i="3"/>
  <c r="AI281" i="3" s="1"/>
  <c r="AJ281" i="3"/>
  <c r="AK281" i="3" s="1"/>
  <c r="AE241" i="3"/>
  <c r="AI241" i="3" s="1"/>
  <c r="AM241" i="3" s="1"/>
  <c r="AJ241" i="3"/>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M447" i="3" s="1"/>
  <c r="AJ447" i="3"/>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M335" i="3" s="1"/>
  <c r="AJ335" i="3"/>
  <c r="AE327" i="3"/>
  <c r="AI327" i="3" s="1"/>
  <c r="AJ327" i="3"/>
  <c r="AK327" i="3" s="1"/>
  <c r="AE319" i="3"/>
  <c r="AI319" i="3" s="1"/>
  <c r="AJ319" i="3"/>
  <c r="AK319" i="3" s="1"/>
  <c r="AE311" i="3"/>
  <c r="AI311" i="3" s="1"/>
  <c r="AJ311" i="3"/>
  <c r="AK311" i="3" s="1"/>
  <c r="AE303" i="3"/>
  <c r="AI303" i="3" s="1"/>
  <c r="AJ303" i="3"/>
  <c r="AK303" i="3" s="1"/>
  <c r="AE295" i="3"/>
  <c r="AI295" i="3" s="1"/>
  <c r="AM295" i="3" s="1"/>
  <c r="AJ295" i="3"/>
  <c r="AE287" i="3"/>
  <c r="AI287" i="3" s="1"/>
  <c r="AM287" i="3" s="1"/>
  <c r="AJ287" i="3"/>
  <c r="AE279" i="3"/>
  <c r="AI279" i="3" s="1"/>
  <c r="AJ279" i="3"/>
  <c r="AK279" i="3" s="1"/>
  <c r="AE271" i="3"/>
  <c r="AI271" i="3" s="1"/>
  <c r="AJ271" i="3"/>
  <c r="AK271" i="3" s="1"/>
  <c r="AE263" i="3"/>
  <c r="AI263" i="3" s="1"/>
  <c r="AM263" i="3" s="1"/>
  <c r="AJ263" i="3"/>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M207" i="3" s="1"/>
  <c r="AJ207" i="3"/>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M151" i="3" s="1"/>
  <c r="AJ151" i="3"/>
  <c r="AE143" i="3"/>
  <c r="AI143" i="3" s="1"/>
  <c r="AJ143" i="3"/>
  <c r="AK143" i="3" s="1"/>
  <c r="AE135" i="3"/>
  <c r="AI135" i="3" s="1"/>
  <c r="AJ135" i="3"/>
  <c r="AK135" i="3" s="1"/>
  <c r="AE127" i="3"/>
  <c r="AI127" i="3" s="1"/>
  <c r="AM127" i="3" s="1"/>
  <c r="AJ127" i="3"/>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M47" i="3" s="1"/>
  <c r="AJ47" i="3"/>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M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B388" i="3"/>
  <c r="AE388" i="3" s="1"/>
  <c r="AI388" i="3" s="1"/>
  <c r="AM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B402" i="3"/>
  <c r="AE402" i="3" s="1"/>
  <c r="AI402" i="3" s="1"/>
  <c r="AM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E446" i="3"/>
  <c r="AI446" i="3" s="1"/>
  <c r="AJ446" i="3"/>
  <c r="AK446" i="3" s="1"/>
  <c r="AJ438" i="3"/>
  <c r="AK438" i="3" s="1"/>
  <c r="AE430" i="3"/>
  <c r="AI430" i="3" s="1"/>
  <c r="AM430" i="3" s="1"/>
  <c r="AJ430" i="3"/>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M411" i="3" s="1"/>
  <c r="AB379" i="3"/>
  <c r="AE379" i="3" s="1"/>
  <c r="AI379" i="3" s="1"/>
  <c r="AB347" i="3"/>
  <c r="AE347" i="3" s="1"/>
  <c r="AI347" i="3" s="1"/>
  <c r="AM347" i="3" s="1"/>
  <c r="AB315" i="3"/>
  <c r="AE315" i="3" s="1"/>
  <c r="AI315" i="3" s="1"/>
  <c r="AB283" i="3"/>
  <c r="AE283" i="3" s="1"/>
  <c r="AI283" i="3" s="1"/>
  <c r="AB251" i="3"/>
  <c r="AE251" i="3" s="1"/>
  <c r="AI251" i="3" s="1"/>
  <c r="AM251" i="3" s="1"/>
  <c r="AB219" i="3"/>
  <c r="AE219" i="3" s="1"/>
  <c r="AI219" i="3" s="1"/>
  <c r="AB187" i="3"/>
  <c r="AE187" i="3" s="1"/>
  <c r="AI187" i="3" s="1"/>
  <c r="AM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M394" i="3" s="1"/>
  <c r="AB362" i="3"/>
  <c r="AE362" i="3" s="1"/>
  <c r="AI362" i="3" s="1"/>
  <c r="AB330" i="3"/>
  <c r="AE330" i="3" s="1"/>
  <c r="AI330" i="3" s="1"/>
  <c r="AJ306" i="3"/>
  <c r="AK306" i="3" s="1"/>
  <c r="AB306" i="3"/>
  <c r="AE306" i="3" s="1"/>
  <c r="AI306" i="3" s="1"/>
  <c r="AJ274" i="3"/>
  <c r="AK274" i="3" s="1"/>
  <c r="AB274" i="3"/>
  <c r="AE274" i="3" s="1"/>
  <c r="AI274" i="3" s="1"/>
  <c r="AJ242" i="3"/>
  <c r="AB242" i="3"/>
  <c r="AE242" i="3" s="1"/>
  <c r="AI242" i="3" s="1"/>
  <c r="AM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M465" i="3" s="1"/>
  <c r="AJ465" i="3"/>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M257" i="3" s="1"/>
  <c r="AJ257" i="3"/>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M41" i="3" s="1"/>
  <c r="AJ41" i="3"/>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B453" i="3"/>
  <c r="AE453" i="3" s="1"/>
  <c r="AI453" i="3" s="1"/>
  <c r="AM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M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M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M102" i="3" s="1"/>
  <c r="AJ102" i="3"/>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M116" i="3" s="1"/>
  <c r="AB100" i="3"/>
  <c r="AE100" i="3" s="1"/>
  <c r="AI100" i="3" s="1"/>
  <c r="AB84" i="3"/>
  <c r="AE84" i="3" s="1"/>
  <c r="AI84" i="3" s="1"/>
  <c r="AB68" i="3"/>
  <c r="AE68" i="3" s="1"/>
  <c r="AI68" i="3" s="1"/>
  <c r="AB52" i="3"/>
  <c r="AE52" i="3" s="1"/>
  <c r="AI52" i="3" s="1"/>
  <c r="AB36" i="3"/>
  <c r="AE36" i="3" s="1"/>
  <c r="AI36" i="3" s="1"/>
  <c r="AM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M75" i="3" s="1"/>
  <c r="AE59" i="3"/>
  <c r="AI59" i="3" s="1"/>
  <c r="AE43" i="3"/>
  <c r="AI43" i="3" s="1"/>
  <c r="AE27" i="3"/>
  <c r="AI27" i="3" s="1"/>
  <c r="AE13" i="3"/>
  <c r="AJ15" i="3"/>
  <c r="AD13" i="3"/>
  <c r="AK263" i="3" l="1"/>
  <c r="AO263" i="3" s="1"/>
  <c r="AN263" i="3"/>
  <c r="AK336" i="3"/>
  <c r="AO336" i="3" s="1"/>
  <c r="AN336" i="3"/>
  <c r="AK299" i="3"/>
  <c r="AO299" i="3" s="1"/>
  <c r="AN299" i="3"/>
  <c r="AK151" i="3"/>
  <c r="AO151" i="3" s="1"/>
  <c r="AN151" i="3"/>
  <c r="AK409" i="3"/>
  <c r="AO409" i="3" s="1"/>
  <c r="AN409" i="3"/>
  <c r="AK453" i="3"/>
  <c r="AO453" i="3" s="1"/>
  <c r="AN453" i="3"/>
  <c r="AK257" i="3"/>
  <c r="AO257" i="3" s="1"/>
  <c r="AN257" i="3"/>
  <c r="AK459" i="3"/>
  <c r="AO459" i="3" s="1"/>
  <c r="AN459" i="3"/>
  <c r="AK433" i="3"/>
  <c r="AO433" i="3" s="1"/>
  <c r="AN433" i="3"/>
  <c r="AK427" i="3"/>
  <c r="AO427" i="3" s="1"/>
  <c r="AN427" i="3"/>
  <c r="AK210" i="3"/>
  <c r="AO210" i="3" s="1"/>
  <c r="AN210" i="3"/>
  <c r="AK242" i="3"/>
  <c r="AO242" i="3" s="1"/>
  <c r="AN242" i="3"/>
  <c r="AK388" i="3"/>
  <c r="AO388" i="3" s="1"/>
  <c r="AN388" i="3"/>
  <c r="AK412" i="3"/>
  <c r="AO412" i="3" s="1"/>
  <c r="AN412" i="3"/>
  <c r="AK207" i="3"/>
  <c r="AO207" i="3" s="1"/>
  <c r="AN207" i="3"/>
  <c r="AK287" i="3"/>
  <c r="AO287" i="3" s="1"/>
  <c r="AN287" i="3"/>
  <c r="AK335" i="3"/>
  <c r="AO335" i="3" s="1"/>
  <c r="AN335" i="3"/>
  <c r="AK447" i="3"/>
  <c r="AO447" i="3" s="1"/>
  <c r="AN447" i="3"/>
  <c r="AK241" i="3"/>
  <c r="AO241" i="3" s="1"/>
  <c r="AN241" i="3"/>
  <c r="AK240" i="3"/>
  <c r="AO240" i="3" s="1"/>
  <c r="AN240" i="3"/>
  <c r="AK368" i="3"/>
  <c r="AO368" i="3" s="1"/>
  <c r="AN368" i="3"/>
  <c r="AK236" i="3"/>
  <c r="AO236" i="3" s="1"/>
  <c r="AN236" i="3"/>
  <c r="AK395" i="3"/>
  <c r="AO395" i="3" s="1"/>
  <c r="AN395" i="3"/>
  <c r="AK454" i="3"/>
  <c r="AO454" i="3" s="1"/>
  <c r="AN454" i="3"/>
  <c r="AK295" i="3"/>
  <c r="AO295" i="3" s="1"/>
  <c r="AN295" i="3"/>
  <c r="AK465" i="3"/>
  <c r="AO465" i="3" s="1"/>
  <c r="AN465" i="3"/>
  <c r="AK430" i="3"/>
  <c r="AO430" i="3" s="1"/>
  <c r="AN430" i="3"/>
  <c r="AK266" i="3"/>
  <c r="AO266" i="3" s="1"/>
  <c r="AN266" i="3"/>
  <c r="AK402" i="3"/>
  <c r="AO402" i="3" s="1"/>
  <c r="AN402" i="3"/>
  <c r="AK392" i="3"/>
  <c r="AO392" i="3" s="1"/>
  <c r="AN392" i="3"/>
  <c r="AK75" i="3"/>
  <c r="AO75" i="3" s="1"/>
  <c r="AN75" i="3"/>
  <c r="AK47" i="3"/>
  <c r="AO47" i="3" s="1"/>
  <c r="AN47" i="3"/>
  <c r="AK127" i="3"/>
  <c r="AO127" i="3" s="1"/>
  <c r="AN127" i="3"/>
  <c r="AK102" i="3"/>
  <c r="AO102" i="3" s="1"/>
  <c r="AN102" i="3"/>
  <c r="AK41" i="3"/>
  <c r="AO41" i="3" s="1"/>
  <c r="AN41" i="3"/>
  <c r="AK32" i="3"/>
  <c r="AO32" i="3" s="1"/>
  <c r="AN32" i="3"/>
  <c r="AK15" i="3"/>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<sst xmlns="http://schemas.openxmlformats.org/spreadsheetml/2006/main" count="9220" uniqueCount="3933">
  <si>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</si>
  <si>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</si>
  <si>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</si>
  <si>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</si>
  <si>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</si>
  <si>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</si>
  <si>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</si>
  <si>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</si>
  <si>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</si>
  <si>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</si>
  <si>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</si>
  <si>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</si>
  <si>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</si>
  <si>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</si>
  <si>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</si>
  <si>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</si>
  <si>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</si>
  <si>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</si>
  <si>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</si>
  <si>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</si>
  <si>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</si>
  <si>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</si>
  <si>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</si>
  <si>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</si>
  <si>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</si>
  <si>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</si>
  <si>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</si>
  <si>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</si>
  <si>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</si>
  <si>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</si>
  <si>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</si>
  <si>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</si>
  <si>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</si>
  <si>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</si>
  <si>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</si>
  <si>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</si>
  <si>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</si>
  <si>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</si>
  <si>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</si>
  <si>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</si>
  <si>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</si>
  <si>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</si>
  <si>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</si>
  <si>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</si>
  <si>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</si>
  <si>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</si>
  <si>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</si>
  <si>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</si>
  <si>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</si>
  <si>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</si>
  <si>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</si>
  <si>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</si>
  <si>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</si>
  <si>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</si>
  <si>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</si>
  <si>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</si>
  <si>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</si>
  <si>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</si>
  <si>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</si>
  <si>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</si>
  <si>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</si>
  <si>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</si>
  <si>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</si>
  <si>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</si>
  <si>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</si>
  <si>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</si>
  <si>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</si>
  <si>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</si>
  <si>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</si>
  <si>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</si>
  <si>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</si>
  <si>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</si>
  <si>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</si>
  <si>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</si>
  <si>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</si>
  <si>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</si>
  <si>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</si>
  <si>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</si>
  <si>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</si>
  <si>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</si>
  <si>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</si>
  <si>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</si>
  <si>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</si>
  <si>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</si>
  <si>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</si>
  <si>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</si>
  <si>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</si>
  <si>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</si>
  <si>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</si>
  <si>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</si>
  <si>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</si>
  <si>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</si>
  <si>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</si>
  <si>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</si>
  <si>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</si>
  <si>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</si>
  <si>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</si>
  <si>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</si>
  <si>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</si>
  <si>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</si>
  <si>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</si>
  <si>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</si>
  <si>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</si>
  <si>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</si>
  <si>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</si>
  <si>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</si>
  <si>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</si>
  <si>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</si>
  <si>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</si>
  <si>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</si>
  <si>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</si>
  <si>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</si>
  <si>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</si>
  <si>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</si>
  <si>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</si>
  <si>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</si>
  <si>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</si>
  <si>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</si>
  <si>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</si>
  <si>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</si>
  <si>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</si>
  <si>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</si>
  <si>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</si>
  <si>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</si>
  <si>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</si>
  <si>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</si>
  <si>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</si>
  <si>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</si>
  <si>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</si>
  <si>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</si>
  <si>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</si>
  <si>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</si>
  <si>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</si>
  <si>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</si>
  <si>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</si>
  <si>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</si>
  <si>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</si>
  <si>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</si>
  <si>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</si>
  <si>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</si>
  <si>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</si>
  <si>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</si>
  <si>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</si>
  <si>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</si>
  <si>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</si>
  <si>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</si>
  <si>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</si>
  <si>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</si>
  <si>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</si>
  <si>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</si>
  <si>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</si>
  <si>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</si>
  <si>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</si>
  <si>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</si>
  <si>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</si>
  <si>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</si>
  <si>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</si>
  <si>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</si>
  <si>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</si>
  <si>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</si>
  <si>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</si>
  <si>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</si>
  <si>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</si>
  <si>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</si>
  <si>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</si>
  <si>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</si>
  <si>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</si>
  <si>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</si>
  <si>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</si>
  <si>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</si>
  <si>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</si>
  <si>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</si>
  <si>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</si>
  <si>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</si>
  <si>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</si>
  <si>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</si>
  <si>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</si>
  <si>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</si>
  <si>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</si>
  <si>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</si>
  <si>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</si>
  <si>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</si>
  <si>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</si>
  <si>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</si>
  <si>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</si>
  <si>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</si>
  <si>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</si>
  <si>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</si>
  <si>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</si>
  <si>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</si>
  <si>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</si>
  <si>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</si>
  <si>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</si>
  <si>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</si>
  <si>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</si>
  <si>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</si>
  <si>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</si>
  <si>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</si>
  <si>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</si>
  <si>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</si>
  <si>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</si>
  <si>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</si>
  <si>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</si>
  <si>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</si>
  <si>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</si>
  <si>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</si>
  <si>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</si>
  <si>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</si>
  <si>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</si>
  <si>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</si>
  <si>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</si>
  <si>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</si>
  <si>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</si>
  <si>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</si>
  <si>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</si>
  <si>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</si>
  <si>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</si>
  <si>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</si>
  <si>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</si>
  <si>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</si>
  <si>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</si>
  <si>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</si>
  <si>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</si>
  <si>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</si>
  <si>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</si>
  <si>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</si>
  <si>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</si>
  <si>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</si>
  <si>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</si>
  <si>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</si>
  <si>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</si>
  <si>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</si>
  <si>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</si>
  <si>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</si>
  <si>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</si>
  <si>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</si>
  <si>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</si>
  <si>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</si>
  <si>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</si>
  <si>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</si>
  <si>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</si>
  <si>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</si>
  <si>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</si>
  <si>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</si>
  <si>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</si>
  <si>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</si>
  <si>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</si>
  <si>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</si>
  <si>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</si>
  <si>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</si>
  <si>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</si>
  <si>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</si>
  <si>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</si>
  <si>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</si>
  <si>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</si>
  <si>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</si>
  <si>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</si>
  <si>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</si>
  <si>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</si>
  <si>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</si>
  <si>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</si>
  <si>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</si>
  <si>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</si>
  <si>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</si>
  <si>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</si>
  <si>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</si>
  <si>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</si>
  <si>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</si>
  <si>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</si>
  <si>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</si>
  <si>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</si>
  <si>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</si>
  <si>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</si>
  <si>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</si>
  <si>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</si>
  <si>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</si>
  <si>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</si>
  <si>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</si>
  <si>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</si>
  <si>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</si>
  <si>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</si>
  <si>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</si>
  <si>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</si>
  <si>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</si>
  <si>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</si>
  <si>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</si>
  <si>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</si>
  <si>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</si>
  <si>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</si>
  <si>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</si>
  <si>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</si>
  <si>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</si>
  <si>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</si>
  <si>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</si>
  <si>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</si>
  <si>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</si>
  <si>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</si>
  <si>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</si>
  <si>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</si>
  <si>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</si>
  <si>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</si>
  <si>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</si>
  <si>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</si>
  <si>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</si>
  <si>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</si>
  <si>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</si>
  <si>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</si>
  <si>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</si>
  <si>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</si>
  <si>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</si>
  <si>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</si>
  <si>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</si>
  <si>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</si>
  <si>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</si>
  <si>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</si>
  <si>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</si>
  <si>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</si>
  <si>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</si>
  <si>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</si>
  <si>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</si>
  <si>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</si>
  <si>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</si>
  <si>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</si>
  <si>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</si>
  <si>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</si>
  <si>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</si>
  <si>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</si>
  <si>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</si>
  <si>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</si>
  <si>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</si>
  <si>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</si>
  <si>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</si>
  <si>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</si>
  <si>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</si>
  <si>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</si>
  <si>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</si>
  <si>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</si>
  <si>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</si>
  <si>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</si>
  <si>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</si>
  <si>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</si>
  <si>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</si>
  <si>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</si>
  <si>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</si>
  <si>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</si>
  <si>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</si>
  <si>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</si>
  <si>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</si>
  <si>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</si>
  <si>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</si>
  <si>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</si>
  <si>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</si>
  <si>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</si>
  <si>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</si>
  <si>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</si>
  <si>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</si>
  <si>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</si>
  <si>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</si>
  <si>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</si>
  <si>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</si>
  <si>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</si>
  <si>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</si>
  <si>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</si>
  <si>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</si>
  <si>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</si>
  <si>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</si>
  <si>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</si>
  <si>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</si>
  <si>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</si>
  <si>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</si>
  <si>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</si>
  <si>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</si>
  <si>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</si>
  <si>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</si>
  <si>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</si>
  <si>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</si>
  <si>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</si>
  <si>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</si>
  <si>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</si>
  <si>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</si>
  <si>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</si>
  <si>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</si>
  <si>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</si>
  <si>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</si>
  <si>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</si>
  <si>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</si>
  <si>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</si>
  <si>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</si>
  <si>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</si>
  <si>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</si>
  <si>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</si>
  <si>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</si>
  <si>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</si>
  <si>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</si>
  <si>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</si>
  <si>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</si>
  <si>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</si>
  <si>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</si>
  <si>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</si>
  <si>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</si>
  <si>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</si>
  <si>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</si>
  <si>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</si>
  <si>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</si>
  <si>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</si>
  <si>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</si>
  <si>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</si>
  <si>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</si>
  <si>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</si>
  <si>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</si>
  <si>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</si>
  <si>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</si>
  <si>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</si>
  <si>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</si>
  <si>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</si>
  <si>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</si>
  <si>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</si>
  <si>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</si>
  <si>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</si>
  <si>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</si>
  <si>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</si>
  <si>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</si>
  <si>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</si>
  <si>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</si>
  <si>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</si>
  <si>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</si>
  <si>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</si>
  <si>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</si>
  <si>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</si>
  <si>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</si>
  <si>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</si>
  <si>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</si>
  <si>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</si>
  <si>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</si>
  <si>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</si>
  <si>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</si>
  <si>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</si>
  <si>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</si>
  <si>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</si>
  <si>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</si>
  <si>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</si>
  <si>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</si>
  <si>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</si>
  <si>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</si>
  <si>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</si>
  <si>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</si>
  <si>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</si>
  <si>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</si>
  <si>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</si>
  <si>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</si>
  <si>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</si>
  <si>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</si>
  <si>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</si>
  <si>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</si>
  <si>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</si>
  <si>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</si>
  <si>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</si>
  <si>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</si>
  <si>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</si>
  <si>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</si>
  <si>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</si>
  <si>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</si>
  <si>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</si>
  <si>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</si>
  <si>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</si>
  <si>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</si>
  <si>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</si>
  <si>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</si>
  <si>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</si>
  <si>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</si>
  <si>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</si>
  <si>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</si>
  <si>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</si>
  <si>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</si>
  <si>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</si>
  <si>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</si>
  <si>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</si>
  <si>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</si>
  <si>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</si>
  <si>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</si>
  <si>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</si>
  <si>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</si>
  <si>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</si>
  <si>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</si>
  <si>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</si>
  <si>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</si>
  <si>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</si>
  <si>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</si>
  <si>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</si>
  <si>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</si>
  <si>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</si>
  <si>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</si>
  <si>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</si>
  <si>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</si>
  <si>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</si>
  <si>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</si>
  <si>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</si>
  <si>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</si>
  <si>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</si>
  <si>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</si>
  <si>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</si>
  <si>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</si>
  <si>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</si>
  <si>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</si>
  <si>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</si>
  <si>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</si>
  <si>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</si>
  <si>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</si>
  <si>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</si>
  <si>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</si>
  <si>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</si>
  <si>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</si>
  <si>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</si>
  <si>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</si>
  <si>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</si>
  <si>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</si>
  <si>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</si>
  <si>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</si>
  <si>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</si>
  <si>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</si>
  <si>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</si>
  <si>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</si>
  <si>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</si>
  <si>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</si>
  <si>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</si>
  <si>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</si>
  <si>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</si>
  <si>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</si>
  <si>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</si>
  <si>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</si>
  <si>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</si>
  <si>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</si>
  <si>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</si>
  <si>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</si>
  <si>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</si>
  <si>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</si>
  <si>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</si>
  <si>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</si>
  <si>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</si>
  <si>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</si>
  <si>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</si>
  <si>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</si>
  <si>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</si>
  <si>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</si>
  <si>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</si>
  <si>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</si>
  <si>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</si>
  <si>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</si>
  <si>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</si>
  <si>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</si>
  <si>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</si>
  <si>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</si>
  <si>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</si>
  <si>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</si>
  <si>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</si>
  <si>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</si>
  <si>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</si>
  <si>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</si>
  <si>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</si>
  <si>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</si>
  <si>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</si>
  <si>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</si>
  <si>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</si>
  <si>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</si>
  <si>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</si>
  <si>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</si>
  <si>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</si>
  <si>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</si>
  <si>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</si>
  <si>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</si>
  <si>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</si>
  <si>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</si>
  <si>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</si>
  <si>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</si>
  <si>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</si>
  <si>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</si>
  <si>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</si>
  <si>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</si>
  <si>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</si>
  <si>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</si>
  <si>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</si>
  <si>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</si>
  <si>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</si>
  <si>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</si>
  <si>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</si>
  <si>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</si>
  <si>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</si>
  <si>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</si>
  <si>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</si>
  <si>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</si>
  <si>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</si>
  <si>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</si>
  <si>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</si>
  <si>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</si>
  <si>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</si>
  <si>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</si>
  <si>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</si>
  <si>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</si>
  <si>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</si>
  <si>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</si>
  <si>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</si>
  <si>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</si>
  <si>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</si>
  <si>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</si>
  <si>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</si>
  <si>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</si>
  <si>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</si>
  <si>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</si>
  <si>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</si>
  <si>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</si>
  <si>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</si>
  <si>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</si>
  <si>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</si>
  <si>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</si>
  <si>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</si>
  <si>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</si>
  <si>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</si>
  <si>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</si>
  <si>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</si>
  <si>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</si>
  <si>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</si>
  <si>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</si>
  <si>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</si>
  <si>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</si>
  <si>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</si>
  <si>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</si>
  <si>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</si>
  <si>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</si>
  <si>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</si>
  <si>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</si>
  <si>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</si>
  <si>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</si>
  <si>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</si>
  <si>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</si>
  <si>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</si>
  <si>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</si>
  <si>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</si>
  <si>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</si>
  <si>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</si>
  <si>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</si>
  <si>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</si>
  <si>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</si>
  <si>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</si>
  <si>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</si>
  <si>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</si>
  <si>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</si>
  <si>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</si>
  <si>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</si>
  <si>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</si>
  <si>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</si>
  <si>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</si>
  <si>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</si>
  <si>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</si>
  <si>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</si>
  <si>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</si>
  <si>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</si>
  <si>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</si>
  <si>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</si>
  <si>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</si>
  <si>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</si>
  <si>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</si>
  <si>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</si>
  <si>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</si>
  <si>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</si>
  <si>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</si>
  <si>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</si>
  <si>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</si>
  <si>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</si>
  <si>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</si>
  <si>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</si>
  <si>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</si>
  <si>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</si>
  <si>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</si>
  <si>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</si>
  <si>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</si>
  <si>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</si>
  <si>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</si>
  <si>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</si>
  <si>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</si>
  <si>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</si>
  <si>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</si>
  <si>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</si>
  <si>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</si>
  <si>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</si>
  <si>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</si>
  <si>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</si>
  <si>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</si>
  <si>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</si>
  <si>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</si>
  <si>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</si>
  <si>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</si>
  <si>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</si>
  <si>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</si>
  <si>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</si>
  <si>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</si>
  <si>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</si>
  <si>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</si>
  <si>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</si>
  <si>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</si>
  <si>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</si>
  <si>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</si>
  <si>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</si>
  <si>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</si>
  <si>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</si>
  <si>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</si>
  <si>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</si>
  <si>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</si>
  <si>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</si>
  <si>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</si>
  <si>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</si>
  <si>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</si>
  <si>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</si>
  <si>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</si>
  <si>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</si>
  <si>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</si>
  <si>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</si>
  <si>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</si>
  <si>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</si>
  <si>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</si>
  <si>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</si>
  <si>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</si>
  <si>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</si>
  <si>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</si>
  <si>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</si>
  <si>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</si>
  <si>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</si>
  <si>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</si>
  <si>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</si>
  <si>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</si>
  <si>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</si>
  <si>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</si>
  <si>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</si>
  <si>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</si>
  <si>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</si>
  <si>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</si>
  <si>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</si>
  <si>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</si>
  <si>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</si>
  <si>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</si>
  <si>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</si>
  <si>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</si>
  <si>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</si>
  <si>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</si>
  <si>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</si>
  <si>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</si>
  <si>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</si>
  <si>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</si>
  <si>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</si>
  <si>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</si>
  <si>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</si>
  <si>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</si>
  <si>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</si>
  <si>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</si>
  <si>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</si>
  <si>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</si>
  <si>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</si>
  <si>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</si>
  <si>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</si>
  <si>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</si>
  <si>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</si>
  <si>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</si>
  <si>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</si>
  <si>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</si>
  <si>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</si>
  <si>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</si>
  <si>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</si>
  <si>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</si>
  <si>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</si>
  <si>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</si>
  <si>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</si>
  <si>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</si>
  <si>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</si>
  <si>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</si>
  <si>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</si>
  <si>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</si>
  <si>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</si>
  <si>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</si>
  <si>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</si>
  <si>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</si>
  <si>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</si>
  <si>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</si>
  <si>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</si>
  <si>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</si>
  <si>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</si>
  <si>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</si>
  <si>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</si>
  <si>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</si>
  <si>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</si>
  <si>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</si>
  <si>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</si>
  <si>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</si>
  <si>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</si>
  <si>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</si>
  <si>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</si>
  <si>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</si>
  <si>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</si>
  <si>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</si>
  <si>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</si>
  <si>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</si>
  <si>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</si>
  <si>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</si>
  <si>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</si>
  <si>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</si>
  <si>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</si>
  <si>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</si>
  <si>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</si>
  <si>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</si>
  <si>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</si>
  <si>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</si>
  <si>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</si>
  <si>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</si>
  <si>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</si>
  <si>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</si>
  <si>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</si>
  <si>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</si>
  <si>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</si>
  <si>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</si>
  <si>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</si>
  <si>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</si>
  <si>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</si>
  <si>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</si>
  <si>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</si>
  <si>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</si>
  <si>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</si>
  <si>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</si>
  <si>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</si>
  <si>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</si>
  <si>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</si>
  <si>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</si>
  <si>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</si>
  <si>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</si>
  <si>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</si>
  <si>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</si>
  <si>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</si>
  <si>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</si>
  <si>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</si>
  <si>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</si>
  <si>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</si>
  <si>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</si>
  <si>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</si>
  <si>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</si>
  <si>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</si>
  <si>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</si>
  <si>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</si>
  <si>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</si>
  <si>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</si>
  <si>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</si>
  <si>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</si>
  <si>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</si>
  <si>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</si>
  <si>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</si>
  <si>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</si>
  <si>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</si>
  <si>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</si>
  <si>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</si>
  <si>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</si>
  <si>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</si>
  <si>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</si>
  <si>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</si>
  <si>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</si>
  <si>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</si>
  <si>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</si>
  <si>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</si>
  <si>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</si>
  <si>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</si>
  <si>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</si>
  <si>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</si>
  <si>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</si>
  <si>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</si>
  <si>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</si>
  <si>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</si>
  <si>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</si>
  <si>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</si>
  <si>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</si>
  <si>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</si>
  <si>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</si>
  <si>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</si>
  <si>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</si>
  <si>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</si>
  <si>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</si>
  <si>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</si>
  <si>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</si>
  <si>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</si>
  <si>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</si>
  <si>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</si>
  <si>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</si>
  <si>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</si>
  <si>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</si>
  <si>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</si>
  <si>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</si>
  <si>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</si>
  <si>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</si>
  <si>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</si>
  <si>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</si>
  <si>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</si>
  <si>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</si>
  <si>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</si>
  <si>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</si>
  <si>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</si>
  <si>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</si>
  <si>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</si>
  <si>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</si>
  <si>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</si>
  <si>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</si>
  <si>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</si>
  <si>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</si>
  <si>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</si>
  <si>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</si>
  <si>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</si>
  <si>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</si>
  <si>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</si>
  <si>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</si>
  <si>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</si>
  <si>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</si>
  <si>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</si>
  <si>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</si>
  <si>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</si>
  <si>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</si>
  <si>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</si>
  <si>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</si>
  <si>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</si>
  <si>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</si>
  <si>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</si>
  <si>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</si>
  <si>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</si>
  <si>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</si>
  <si>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</si>
  <si>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</si>
  <si>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</si>
  <si>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</si>
  <si>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</si>
  <si>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</si>
  <si>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</si>
  <si>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</si>
  <si>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</si>
  <si>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</si>
  <si>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</si>
  <si>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</si>
  <si>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</si>
  <si>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</si>
  <si>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</si>
  <si>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</si>
  <si>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</si>
  <si>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</si>
  <si>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</si>
  <si>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</si>
  <si>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</si>
  <si>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</si>
  <si>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</si>
  <si>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</si>
  <si>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</si>
  <si>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</si>
  <si>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</si>
  <si>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</si>
  <si>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</si>
  <si>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</si>
  <si>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</si>
  <si>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</si>
  <si>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</si>
  <si>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</si>
  <si>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</si>
  <si>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</si>
  <si>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</si>
  <si>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</si>
  <si>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</si>
  <si>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</si>
  <si>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</si>
  <si>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</si>
  <si>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</si>
  <si>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</si>
  <si>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</si>
  <si>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</si>
  <si>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</si>
  <si>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</si>
  <si>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</si>
  <si>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</si>
  <si>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</si>
  <si>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</si>
  <si>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</si>
  <si>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</si>
  <si>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</si>
  <si>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</si>
  <si>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</si>
  <si>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</si>
  <si>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</si>
  <si>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</si>
  <si>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</si>
  <si>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</si>
  <si>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</si>
  <si>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</si>
  <si>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</si>
  <si>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</si>
  <si>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</si>
  <si>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</si>
  <si>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</si>
  <si>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</si>
  <si>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</si>
  <si>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</si>
  <si>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</si>
  <si>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</si>
  <si>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</si>
  <si>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</si>
  <si>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</si>
  <si>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</si>
  <si>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</si>
  <si>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</si>
  <si>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</si>
  <si>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</si>
  <si>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</si>
  <si>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</si>
  <si>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</si>
  <si>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</si>
  <si>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</si>
  <si>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</si>
  <si>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</si>
  <si>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</si>
  <si>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</si>
  <si>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</si>
  <si>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</si>
  <si>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</si>
  <si>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</si>
  <si>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</si>
  <si>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</si>
  <si>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</si>
  <si>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</si>
  <si>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</si>
  <si>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</si>
  <si>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</si>
  <si>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</si>
  <si>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</si>
  <si>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</si>
  <si>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</si>
  <si>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</si>
  <si>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</si>
  <si>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</si>
  <si>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</si>
  <si>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</si>
  <si>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</si>
  <si>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</si>
  <si>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</si>
  <si>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</si>
  <si>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</si>
  <si>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</si>
  <si>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</si>
  <si>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</si>
  <si>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</si>
  <si>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</si>
  <si>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</si>
  <si>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</si>
  <si>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</si>
  <si>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</si>
  <si>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</si>
  <si>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</si>
  <si>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</si>
  <si>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</si>
  <si>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</si>
  <si>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</si>
  <si>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</si>
  <si>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</si>
  <si>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</si>
  <si>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</si>
  <si>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</si>
  <si>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</si>
  <si>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</si>
  <si>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</si>
  <si>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</si>
  <si>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</si>
  <si>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</si>
  <si>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</si>
  <si>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</si>
  <si>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</si>
  <si>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</si>
  <si>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</si>
  <si>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</si>
  <si>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</si>
  <si>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</si>
  <si>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</si>
  <si>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</si>
  <si>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</si>
  <si>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</si>
  <si>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</si>
  <si>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</si>
  <si>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</si>
  <si>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</si>
  <si>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</si>
  <si>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</si>
  <si>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</si>
  <si>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</si>
  <si>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</si>
  <si>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</si>
  <si>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</si>
  <si>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</si>
  <si>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</si>
  <si>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</si>
  <si>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</si>
  <si>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</si>
  <si>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</si>
  <si>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</si>
  <si>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</si>
  <si>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</si>
  <si>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</si>
  <si>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</si>
  <si>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</si>
  <si>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</si>
  <si>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</si>
  <si>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</si>
  <si>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</si>
  <si>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</si>
  <si>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</si>
  <si>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</si>
  <si>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</si>
  <si>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</si>
  <si>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</si>
  <si>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</si>
  <si>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</si>
  <si>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</si>
  <si>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</si>
  <si>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</si>
  <si>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</si>
  <si>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</si>
  <si>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</si>
  <si>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</si>
  <si>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</si>
  <si>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</si>
  <si>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</si>
  <si>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</si>
  <si>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</si>
  <si>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</si>
  <si>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</si>
  <si>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</si>
  <si>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</si>
  <si>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</si>
  <si>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</si>
  <si>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</si>
  <si>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</si>
  <si>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</si>
  <si>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</si>
  <si>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</si>
  <si>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</si>
  <si>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</si>
  <si>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</si>
  <si>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</si>
  <si>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</si>
  <si>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</si>
  <si>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</si>
  <si>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</si>
  <si>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</si>
  <si>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</si>
  <si>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</si>
  <si>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</si>
  <si>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</si>
  <si>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</si>
  <si>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</si>
  <si>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</si>
  <si>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</si>
  <si>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</si>
  <si>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</si>
  <si>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</si>
  <si>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</si>
  <si>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</si>
  <si>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</si>
  <si>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</si>
  <si>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</si>
  <si>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</si>
  <si>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</si>
  <si>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</si>
  <si>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</si>
  <si>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</si>
  <si>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</si>
  <si>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</si>
  <si>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</si>
  <si>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</si>
  <si>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</si>
  <si>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</si>
  <si>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</si>
  <si>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</si>
  <si>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</si>
  <si>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</si>
  <si>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</si>
  <si>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</si>
  <si>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</si>
  <si>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</si>
  <si>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</si>
  <si>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</si>
  <si>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</si>
  <si>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</si>
  <si>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</si>
  <si>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</si>
  <si>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</si>
  <si>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</si>
  <si>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</si>
  <si>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</si>
  <si>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</si>
  <si>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</si>
  <si>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</si>
  <si>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</si>
  <si>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</si>
  <si>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</si>
  <si>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</si>
  <si>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</si>
  <si>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</si>
  <si>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</si>
  <si>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</si>
  <si>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</si>
  <si>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</si>
  <si>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</si>
  <si>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</si>
  <si>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</si>
  <si>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</si>
  <si>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</si>
  <si>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</si>
  <si>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</si>
  <si>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</si>
  <si>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</si>
  <si>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</si>
  <si>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</si>
  <si>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</si>
  <si>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</si>
  <si>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</si>
  <si>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</si>
  <si>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</si>
  <si>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</si>
  <si>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</si>
  <si>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</si>
  <si>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</si>
  <si>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</si>
  <si>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</si>
  <si>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</si>
  <si>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</si>
  <si>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</si>
  <si>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</si>
  <si>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</si>
  <si>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</si>
  <si>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</si>
  <si>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</si>
  <si>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</si>
  <si>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</si>
  <si>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</si>
  <si>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</si>
  <si>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</si>
  <si>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</si>
  <si>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</si>
  <si>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</si>
  <si>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</si>
  <si>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</si>
  <si>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</si>
  <si>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</si>
  <si>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</si>
  <si>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</si>
  <si>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</si>
  <si>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</si>
  <si>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</si>
  <si>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</si>
  <si>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</si>
  <si>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</si>
  <si>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</si>
  <si>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</si>
  <si>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</si>
  <si>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</si>
  <si>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</si>
  <si>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</si>
  <si>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</si>
  <si>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</si>
  <si>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</si>
  <si>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</si>
  <si>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</si>
  <si>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</si>
  <si>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</si>
  <si>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</si>
  <si>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</si>
  <si>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</si>
  <si>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</si>
  <si>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</si>
  <si>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</si>
  <si>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</si>
  <si>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</si>
  <si>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</si>
  <si>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</si>
  <si>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</si>
  <si>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</si>
  <si>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</si>
  <si>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</si>
  <si>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</si>
  <si>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</si>
  <si>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</si>
  <si>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</si>
  <si>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</si>
  <si>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</si>
  <si>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</si>
  <si>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</si>
  <si>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</si>
  <si>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</si>
  <si>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</si>
  <si>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</si>
  <si>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</si>
  <si>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</si>
  <si>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</si>
  <si>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</si>
  <si>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</si>
  <si>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</si>
  <si>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</si>
  <si>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</si>
  <si>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</si>
  <si>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</si>
  <si>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</si>
  <si>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</si>
  <si>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</si>
  <si>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</si>
  <si>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</si>
  <si>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</si>
  <si>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</si>
  <si>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</si>
  <si>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</si>
  <si>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</si>
  <si>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</si>
  <si>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</si>
  <si>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</si>
  <si>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</si>
  <si>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</si>
  <si>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</si>
  <si>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</si>
  <si>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</si>
  <si>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</si>
  <si>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</si>
  <si>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</si>
  <si>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</si>
  <si>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</si>
  <si>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</si>
  <si>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</si>
  <si>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</si>
  <si>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</si>
  <si>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</si>
  <si>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</si>
  <si>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</si>
  <si>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</si>
  <si>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</si>
  <si>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</si>
  <si>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</si>
  <si>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</si>
  <si>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</si>
  <si>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</si>
  <si>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</si>
  <si>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</si>
  <si>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</si>
  <si>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</si>
  <si>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</si>
  <si>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</si>
  <si>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</si>
  <si>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</si>
  <si>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</si>
  <si>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</si>
  <si>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</si>
  <si>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</si>
  <si>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</si>
  <si>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</si>
  <si>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</si>
  <si>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</si>
  <si>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</si>
  <si>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</si>
  <si>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</si>
  <si>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</si>
  <si>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</si>
  <si>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</si>
  <si>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</si>
  <si>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</si>
  <si>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</si>
  <si>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</si>
  <si>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</si>
  <si>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</si>
  <si>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</si>
  <si>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</si>
  <si>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</si>
  <si>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</si>
  <si>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</si>
  <si>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</si>
  <si>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</si>
  <si>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</si>
  <si>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</si>
  <si>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</si>
  <si>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</si>
  <si>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</si>
  <si>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</si>
  <si>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</si>
  <si>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</si>
  <si>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</si>
  <si>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</si>
  <si>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</si>
  <si>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</si>
  <si>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</si>
  <si>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</si>
  <si>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</si>
  <si>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</si>
  <si>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</si>
  <si>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</si>
  <si>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</si>
  <si>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</si>
  <si>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</si>
  <si>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</si>
  <si>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</si>
  <si>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</si>
  <si>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</si>
  <si>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</si>
  <si>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</si>
  <si>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</si>
  <si>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</si>
  <si>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</si>
  <si>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</si>
  <si>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</si>
  <si>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</si>
  <si>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</si>
  <si>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</si>
  <si>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</si>
  <si>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</si>
  <si>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</si>
  <si>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</si>
  <si>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</si>
  <si>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</si>
  <si>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</si>
  <si>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</si>
  <si>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</si>
  <si>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</si>
  <si>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</si>
  <si>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</si>
  <si>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</si>
  <si>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</si>
  <si>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</si>
  <si>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</si>
  <si>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</si>
  <si>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</si>
  <si>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</si>
  <si>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</si>
  <si>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</si>
  <si>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</si>
  <si>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</si>
  <si>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</si>
  <si>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</si>
  <si>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</si>
  <si>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</si>
  <si>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</si>
  <si>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</si>
  <si>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</si>
  <si>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</si>
  <si>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</si>
  <si>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</si>
  <si>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</si>
  <si>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</si>
  <si>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</si>
  <si>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</si>
  <si>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</si>
  <si>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</si>
  <si>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</si>
  <si>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</si>
  <si>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</si>
  <si>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</si>
  <si>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</si>
  <si>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</si>
  <si>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</si>
  <si>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</si>
  <si>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</si>
  <si>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</si>
  <si>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</si>
  <si>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</si>
  <si>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</si>
  <si>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</si>
  <si>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</si>
  <si>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</si>
  <si>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</si>
  <si>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</si>
  <si>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</si>
  <si>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</si>
  <si>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</si>
  <si>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</si>
  <si>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</si>
  <si>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</si>
  <si>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</si>
  <si>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</si>
  <si>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</si>
  <si>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</si>
  <si>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</si>
  <si>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</si>
  <si>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</si>
  <si>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</si>
  <si>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</si>
  <si>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</si>
  <si>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</si>
  <si>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</si>
  <si>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</si>
  <si>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</si>
  <si>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</si>
  <si>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</si>
  <si>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</si>
  <si>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</si>
  <si>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</si>
  <si>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</si>
  <si>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</si>
  <si>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</si>
  <si>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</si>
  <si>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</si>
  <si>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</si>
  <si>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</si>
  <si>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</si>
  <si>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</si>
  <si>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</si>
  <si>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</si>
  <si>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</si>
  <si>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</si>
  <si>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</si>
  <si>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</si>
  <si>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</si>
  <si>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</si>
  <si>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</si>
  <si>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</si>
  <si>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</si>
  <si>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</si>
  <si>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</si>
  <si>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</si>
  <si>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</si>
  <si>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</si>
  <si>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</si>
  <si>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</si>
  <si>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</si>
  <si>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</si>
  <si>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</si>
  <si>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</si>
  <si>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</si>
  <si>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</si>
  <si>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</si>
  <si>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</si>
  <si>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</si>
  <si>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</si>
  <si>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</si>
  <si>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</si>
  <si>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</si>
  <si>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</si>
  <si>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</si>
  <si>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</si>
  <si>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</si>
  <si>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</si>
  <si>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</si>
  <si>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</si>
  <si>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</si>
  <si>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</si>
  <si>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</si>
  <si>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</si>
  <si>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</si>
  <si>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</si>
  <si>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</si>
  <si>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</si>
  <si>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</si>
  <si>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</si>
  <si>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</si>
  <si>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</si>
  <si>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</si>
  <si>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</si>
  <si>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</si>
  <si>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</si>
  <si>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</si>
  <si>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</si>
  <si>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</si>
  <si>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</si>
  <si>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</si>
  <si>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</si>
  <si>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</si>
  <si>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</si>
  <si>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</si>
  <si>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</si>
  <si>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</si>
  <si>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</si>
  <si>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</si>
  <si>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</si>
  <si>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</si>
  <si>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</si>
  <si>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</si>
  <si>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</si>
  <si>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</si>
  <si>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</si>
  <si>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</si>
  <si>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</si>
  <si>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</si>
  <si>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</si>
  <si>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</si>
  <si>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</si>
  <si>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</si>
  <si>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</si>
  <si>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</si>
  <si>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</si>
  <si>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</si>
  <si>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</si>
  <si>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</si>
  <si>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</si>
  <si>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</si>
  <si>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</si>
  <si>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</si>
  <si>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</si>
  <si>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</si>
  <si>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</si>
  <si>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</si>
  <si>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</si>
  <si>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</si>
  <si>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</si>
  <si>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</si>
  <si>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</si>
  <si>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</si>
  <si>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</si>
  <si>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</si>
  <si>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</si>
  <si>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</si>
  <si>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</si>
  <si>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</si>
  <si>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</si>
  <si>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</si>
  <si>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</si>
  <si>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</si>
  <si>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</si>
  <si>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</si>
  <si>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</si>
  <si>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</si>
  <si>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</si>
  <si>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</si>
  <si>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</si>
  <si>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</si>
  <si>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</si>
  <si>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</si>
  <si>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</si>
  <si>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</si>
  <si>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</si>
  <si>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</si>
  <si>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</si>
  <si>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</si>
  <si>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</si>
  <si>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</si>
  <si>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</si>
  <si>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</si>
  <si>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</si>
  <si>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</si>
  <si>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</si>
  <si>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</si>
  <si>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</si>
  <si>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</si>
  <si>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</si>
  <si>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</si>
  <si>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</si>
  <si>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</si>
  <si>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</si>
  <si>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</si>
  <si>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</si>
  <si>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</si>
  <si>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</si>
  <si>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</si>
  <si>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</si>
  <si>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</si>
  <si>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</si>
  <si>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</si>
  <si>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</si>
  <si>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</si>
  <si>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</si>
  <si>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</si>
  <si>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</si>
  <si>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</si>
  <si>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</si>
  <si>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</si>
  <si>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</si>
  <si>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</si>
  <si>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</si>
  <si>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</si>
  <si>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</si>
  <si>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</si>
  <si>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</si>
  <si>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</si>
  <si>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</si>
  <si>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</si>
  <si>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</si>
  <si>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</si>
  <si>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</si>
  <si>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</si>
  <si>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</si>
  <si>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</si>
  <si>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</si>
  <si>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</si>
  <si>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</si>
  <si>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</si>
  <si>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</si>
  <si>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</si>
  <si>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</si>
  <si>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</si>
  <si>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</si>
  <si>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</si>
  <si>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</si>
  <si>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</si>
  <si>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</si>
  <si>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</si>
  <si>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</si>
  <si>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</si>
  <si>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</si>
  <si>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</si>
  <si>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</si>
  <si>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</si>
  <si>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</si>
  <si>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</si>
  <si>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</si>
  <si>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</si>
  <si>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</si>
  <si>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</si>
  <si>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</si>
  <si>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</si>
  <si>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</si>
  <si>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</si>
  <si>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</si>
  <si>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</si>
  <si>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</si>
  <si>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</si>
  <si>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</si>
  <si>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</si>
  <si>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</si>
  <si>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</si>
  <si>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</si>
  <si>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</si>
  <si>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</si>
  <si>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</si>
  <si>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</si>
  <si>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</si>
  <si>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</si>
  <si>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</si>
  <si>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</si>
  <si>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</si>
  <si>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</si>
  <si>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</si>
  <si>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</si>
  <si>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</si>
  <si>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</si>
  <si>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</si>
  <si>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</si>
  <si>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</si>
  <si>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</si>
  <si>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</si>
  <si>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</si>
  <si>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</si>
  <si>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</si>
  <si>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</si>
  <si>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</si>
  <si>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</si>
  <si>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</si>
  <si>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</si>
  <si>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</si>
  <si>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</si>
  <si>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</si>
  <si>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</si>
  <si>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</si>
  <si>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</si>
  <si>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</si>
  <si>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</si>
  <si>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</si>
  <si>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</si>
  <si>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</si>
  <si>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</si>
  <si>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</si>
  <si>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</si>
  <si>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</si>
  <si>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</si>
  <si>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</si>
  <si>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</si>
  <si>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</si>
  <si>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</si>
  <si>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</si>
  <si>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</si>
  <si>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</si>
  <si>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</si>
  <si>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</si>
  <si>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</si>
  <si>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</si>
  <si>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</si>
  <si>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</si>
  <si>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</si>
  <si>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</si>
  <si>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</si>
  <si>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</si>
  <si>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</si>
  <si>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</si>
  <si>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</si>
  <si>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</si>
  <si>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</si>
  <si>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</si>
  <si>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</si>
  <si>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</si>
  <si>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</si>
  <si>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</si>
  <si>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</si>
  <si>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</si>
  <si>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</si>
  <si>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</si>
  <si>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</si>
  <si>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</si>
  <si>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</si>
  <si>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</si>
  <si>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</si>
  <si>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</si>
  <si>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</si>
  <si>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</si>
  <si>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</si>
  <si>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</si>
  <si>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</si>
  <si>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</si>
  <si>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</si>
  <si>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</si>
  <si>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</si>
  <si>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</si>
  <si>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</si>
  <si>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</si>
  <si>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</si>
  <si>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</si>
  <si>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</si>
  <si>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</si>
  <si>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</si>
  <si>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</si>
  <si>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</si>
  <si>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</si>
  <si>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</si>
  <si>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</si>
  <si>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</si>
  <si>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</si>
  <si>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</si>
  <si>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</si>
  <si>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</si>
  <si>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</si>
  <si>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</si>
  <si>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</si>
  <si>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</si>
  <si>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</si>
  <si>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</si>
  <si>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</si>
  <si>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</si>
  <si>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</si>
  <si>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</si>
  <si>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</si>
  <si>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</si>
  <si>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</si>
  <si>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</si>
  <si>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</si>
  <si>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</si>
  <si>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</si>
  <si>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</si>
  <si>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</si>
  <si>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</si>
  <si>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</si>
  <si>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</si>
  <si>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</si>
  <si>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</si>
  <si>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</si>
  <si>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</si>
  <si>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</si>
  <si>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</si>
  <si>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</si>
  <si>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</si>
  <si>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</si>
  <si>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</si>
  <si>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</si>
  <si>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</si>
  <si>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</si>
  <si>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</si>
  <si>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</si>
  <si>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</si>
  <si>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</si>
  <si>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</si>
  <si>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</si>
  <si>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</si>
  <si>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</si>
  <si>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</si>
  <si>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</si>
  <si>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</si>
  <si>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</si>
  <si>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</si>
  <si>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</si>
  <si>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</si>
  <si>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</si>
  <si>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</si>
  <si>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</si>
  <si>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</si>
  <si>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</si>
  <si>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</si>
  <si>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</si>
  <si>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</si>
  <si>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</si>
  <si>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</si>
  <si>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</si>
  <si>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</si>
  <si>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</si>
  <si>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</si>
  <si>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</si>
  <si>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</si>
  <si>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</si>
  <si>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</si>
  <si>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</si>
  <si>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</si>
  <si>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</si>
  <si>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</si>
  <si>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</si>
  <si>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</si>
  <si>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</si>
  <si>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</si>
  <si>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</si>
  <si>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</si>
  <si>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</si>
  <si>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</si>
  <si>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</si>
  <si>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</si>
  <si>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</si>
  <si>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</si>
  <si>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</si>
  <si>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</si>
  <si>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</si>
  <si>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</si>
  <si>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</si>
  <si>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</si>
  <si>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</si>
  <si>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</si>
  <si>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</si>
  <si>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</si>
  <si>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</si>
  <si>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</si>
  <si>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</si>
  <si>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</si>
  <si>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</si>
  <si>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</si>
  <si>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</si>
  <si>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</si>
  <si>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</si>
  <si>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</si>
  <si>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</si>
  <si>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</si>
  <si>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</si>
  <si>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</si>
  <si>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</si>
  <si>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</si>
  <si>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</si>
  <si>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</si>
  <si>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</si>
  <si>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</si>
  <si>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</si>
  <si>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</si>
  <si>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</si>
  <si>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</si>
  <si>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</si>
  <si>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</si>
  <si>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</si>
  <si>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</si>
  <si>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</si>
  <si>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</si>
  <si>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</si>
  <si>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</si>
  <si>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</si>
  <si>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</si>
  <si>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</si>
  <si>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</si>
  <si>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</si>
  <si>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</si>
  <si>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</si>
  <si>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</si>
  <si>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</si>
  <si>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</si>
  <si>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</si>
  <si>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</si>
  <si>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</si>
  <si>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</si>
  <si>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</si>
  <si>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</si>
  <si>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</si>
  <si>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</si>
  <si>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</si>
  <si>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</si>
  <si>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</si>
  <si>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</si>
  <si>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</si>
  <si>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</si>
  <si>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</si>
  <si>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</si>
  <si>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</si>
  <si>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</si>
  <si>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</si>
  <si>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</si>
  <si>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</si>
  <si>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</si>
  <si>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</si>
  <si>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</si>
  <si>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</si>
  <si>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</si>
  <si>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</si>
  <si>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</si>
  <si>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</si>
  <si>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</si>
  <si>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</si>
  <si>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</si>
  <si>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</si>
  <si>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</si>
  <si>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</si>
  <si>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</si>
  <si>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</si>
  <si>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</si>
  <si>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</si>
  <si>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</si>
  <si>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</si>
  <si>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</si>
  <si>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</si>
  <si>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</si>
  <si>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</si>
  <si>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</si>
  <si>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</si>
  <si>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</si>
  <si>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</si>
  <si>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</si>
  <si>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</si>
  <si>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</si>
  <si>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</si>
  <si>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</si>
  <si>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</si>
  <si>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</si>
  <si>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</si>
  <si>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</si>
  <si>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</si>
  <si>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</si>
  <si>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</si>
  <si>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</si>
  <si>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</si>
  <si>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</si>
  <si>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</si>
  <si>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</si>
  <si>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</si>
  <si>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</si>
  <si>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</si>
  <si>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</si>
  <si>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</si>
  <si>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</si>
  <si>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</si>
  <si>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</si>
  <si>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</si>
  <si>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</si>
  <si>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</si>
  <si>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</si>
  <si>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</si>
  <si>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</si>
  <si>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</si>
  <si>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</si>
  <si>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</si>
  <si>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</si>
  <si>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</si>
  <si>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</si>
  <si>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</si>
  <si>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</si>
  <si>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</si>
  <si>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</si>
  <si>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</si>
  <si>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</si>
  <si>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</si>
  <si>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</si>
  <si>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</si>
  <si>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</si>
  <si>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</si>
  <si>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</si>
  <si>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</si>
  <si>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</si>
  <si>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</si>
  <si>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</si>
  <si>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</si>
  <si>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</si>
  <si>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</si>
  <si>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</si>
  <si>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</si>
  <si>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</si>
  <si>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</si>
  <si>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</si>
  <si>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</si>
  <si>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</si>
  <si>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</si>
  <si>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</si>
  <si>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</si>
  <si>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</si>
  <si>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</si>
  <si>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</si>
  <si>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</si>
  <si>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</si>
  <si>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</si>
  <si>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</si>
  <si>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</si>
  <si>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</si>
  <si>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</si>
  <si>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</si>
  <si>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</si>
  <si>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</si>
  <si>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</si>
  <si>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</si>
  <si>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</si>
  <si>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</si>
  <si>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</si>
  <si>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</si>
  <si>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</si>
  <si>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</si>
  <si>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</si>
  <si>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</si>
  <si>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</si>
  <si>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</si>
  <si>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</si>
  <si>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</si>
  <si>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</si>
  <si>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</si>
  <si>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</si>
  <si>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</si>
  <si>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</si>
  <si>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</si>
  <si>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</si>
  <si>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</si>
  <si>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</si>
  <si>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</si>
  <si>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</si>
  <si>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</si>
  <si>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</si>
  <si>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</si>
  <si>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</si>
  <si>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</si>
  <si>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</si>
  <si>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</si>
  <si>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</si>
  <si>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</si>
  <si>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</si>
  <si>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</si>
  <si>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</si>
  <si>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</si>
  <si>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</si>
  <si>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</si>
  <si>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</si>
  <si>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</si>
  <si>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</si>
  <si>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</si>
  <si>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</si>
  <si>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</si>
  <si>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</si>
  <si>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</si>
  <si>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</si>
  <si>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</si>
  <si>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</si>
  <si>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</si>
  <si>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</si>
  <si>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</si>
  <si>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</si>
  <si>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</si>
  <si>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</si>
  <si>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</si>
  <si>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</si>
  <si>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</si>
  <si>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</si>
  <si>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</si>
  <si>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</si>
  <si>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</si>
  <si>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</si>
  <si>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</si>
  <si>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</si>
  <si>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</si>
  <si>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</si>
  <si>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</si>
  <si>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</si>
  <si>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</si>
  <si>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</si>
  <si>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</si>
  <si>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</si>
  <si>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</si>
  <si>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</si>
  <si>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</si>
  <si>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</si>
  <si>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</si>
  <si>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</si>
  <si>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</si>
  <si>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</si>
  <si>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</si>
  <si>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</si>
  <si>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</si>
  <si>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</si>
  <si>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</si>
  <si>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</si>
  <si>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</si>
  <si>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</si>
  <si>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</si>
  <si>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</si>
  <si>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</si>
  <si>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</si>
  <si>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</si>
  <si>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</si>
  <si>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</si>
  <si>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</si>
  <si>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</si>
  <si>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</si>
  <si>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</si>
  <si>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</si>
  <si>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</si>
  <si>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</si>
  <si>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</si>
  <si>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</si>
  <si>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</si>
  <si>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</si>
  <si>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</si>
  <si>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</si>
  <si>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</si>
  <si>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</si>
  <si>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</si>
  <si>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</si>
  <si>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</si>
  <si>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</si>
  <si>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</si>
  <si>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</si>
  <si>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</si>
  <si>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</si>
  <si>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</si>
  <si>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</si>
  <si>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</si>
  <si>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</si>
  <si>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</si>
  <si>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</si>
  <si>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</si>
  <si>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</si>
  <si>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</si>
  <si>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</si>
  <si>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</si>
  <si>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</si>
  <si>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</si>
  <si>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</si>
  <si>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</si>
  <si>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</si>
  <si>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</si>
  <si>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</si>
  <si>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</si>
  <si>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</si>
  <si>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</si>
  <si>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</si>
  <si>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</si>
  <si>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</si>
  <si>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</si>
  <si>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</si>
  <si>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</si>
  <si>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</si>
  <si>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</si>
  <si>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</si>
  <si>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</si>
  <si>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</si>
  <si>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</si>
  <si>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</si>
  <si>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</si>
  <si>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</si>
  <si>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</si>
  <si>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</si>
  <si>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</si>
  <si>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</si>
  <si>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</si>
  <si>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</si>
  <si>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</si>
  <si>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</si>
  <si>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</si>
  <si>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</si>
  <si>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</si>
  <si>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</si>
  <si>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</si>
  <si>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</si>
  <si>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</si>
  <si>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</si>
  <si>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</si>
  <si>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</si>
  <si>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</si>
  <si>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</si>
  <si>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</si>
  <si>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</si>
  <si>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</si>
  <si>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</si>
  <si>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</si>
  <si>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</si>
  <si>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</si>
  <si>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</si>
  <si>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</si>
  <si>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</si>
  <si>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</si>
  <si>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</si>
  <si>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</si>
  <si>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</si>
  <si>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</si>
  <si>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</si>
  <si>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</si>
  <si>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</si>
  <si>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</si>
  <si>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</si>
  <si>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</si>
  <si>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</si>
  <si>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</si>
  <si>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</si>
  <si>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</si>
  <si>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</si>
  <si>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</si>
  <si>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</si>
  <si>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</si>
  <si>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</si>
  <si>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</si>
  <si>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</si>
  <si>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</si>
  <si>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</si>
  <si>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</si>
  <si>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</si>
  <si>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</si>
  <si>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</si>
  <si>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</si>
  <si>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</si>
  <si>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</si>
  <si>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</si>
  <si>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</si>
  <si>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</si>
  <si>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</si>
  <si>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</si>
  <si>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</si>
  <si>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</si>
  <si>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</si>
  <si>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</si>
  <si>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</si>
  <si>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</si>
  <si>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</si>
  <si>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</si>
  <si>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</si>
  <si>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</si>
  <si>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</si>
  <si>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</si>
  <si>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</si>
  <si>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</si>
  <si>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</si>
  <si>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</si>
  <si>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</si>
  <si>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</si>
  <si>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</si>
  <si>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</si>
  <si>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</si>
  <si>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</si>
  <si>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</si>
  <si>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</si>
  <si>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</si>
  <si>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</si>
  <si>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</si>
  <si>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</si>
  <si>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</si>
  <si>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</si>
  <si>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</si>
  <si>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</si>
  <si>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</si>
  <si>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</si>
  <si>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</si>
  <si>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</si>
  <si>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</si>
  <si>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</si>
  <si>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</si>
  <si>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</si>
  <si>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</si>
  <si>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</si>
  <si>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</si>
  <si>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</si>
  <si>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</si>
  <si>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</si>
  <si>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</si>
  <si>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</si>
  <si>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</si>
  <si>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</si>
  <si>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</si>
  <si>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</si>
  <si>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</si>
  <si>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</si>
  <si>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</si>
  <si>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</si>
  <si>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</si>
  <si>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</si>
  <si>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</si>
  <si>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</si>
  <si>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</si>
  <si>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</si>
  <si>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</si>
  <si>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</si>
  <si>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</si>
  <si>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</si>
  <si>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</si>
  <si>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</si>
  <si>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</si>
  <si>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</si>
  <si>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</si>
  <si>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</si>
  <si>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</si>
  <si>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</si>
  <si>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</si>
  <si>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</si>
  <si>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</si>
  <si>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</si>
  <si>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</si>
  <si>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</si>
  <si>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</si>
  <si>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</si>
  <si>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</si>
  <si>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</si>
  <si>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</si>
  <si>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</si>
  <si>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</si>
  <si>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</si>
  <si>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</si>
  <si>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</si>
  <si>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</si>
  <si>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</si>
  <si>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</si>
  <si>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</si>
  <si>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</si>
  <si>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</si>
  <si>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</si>
  <si>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</si>
  <si>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</si>
  <si>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</si>
  <si>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</si>
  <si>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</si>
  <si>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</si>
  <si>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</si>
  <si>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</si>
  <si>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</si>
  <si>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</si>
  <si>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</si>
  <si>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</si>
  <si>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</si>
  <si>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</si>
  <si>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</si>
  <si>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</si>
  <si>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</si>
  <si>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</si>
  <si>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</si>
  <si>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</si>
  <si>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</si>
  <si>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</si>
  <si>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</si>
  <si>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</si>
  <si>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</si>
  <si>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</si>
  <si>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</si>
  <si>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</si>
  <si>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</si>
  <si>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</si>
  <si>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</si>
  <si>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</si>
  <si>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</si>
  <si>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</si>
  <si>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</si>
  <si>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</si>
  <si>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</si>
  <si>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</si>
  <si>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</si>
  <si>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</si>
  <si>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</si>
  <si>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</si>
  <si>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</si>
  <si>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</si>
  <si>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</si>
  <si>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</si>
  <si>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</si>
  <si>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</si>
  <si>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</si>
  <si>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</si>
  <si>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</si>
  <si>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</si>
  <si>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</si>
  <si>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</si>
  <si>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</si>
  <si>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</si>
  <si>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</si>
  <si>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</si>
  <si>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</si>
  <si>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</si>
  <si>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</si>
  <si>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</si>
  <si>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</si>
  <si>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</si>
  <si>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</si>
  <si>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</si>
  <si>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</si>
  <si>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</si>
  <si>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</si>
  <si>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</si>
  <si>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</si>
  <si>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</si>
  <si>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</si>
  <si>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</si>
  <si>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</si>
  <si>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</si>
  <si>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</si>
  <si>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</si>
  <si>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</si>
  <si>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</si>
  <si>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</si>
  <si>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</si>
  <si>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</si>
  <si>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</si>
  <si>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</si>
  <si>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</si>
  <si>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</si>
  <si>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</si>
  <si>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</si>
  <si>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</si>
  <si>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</si>
  <si>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</si>
  <si>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</si>
  <si>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</si>
  <si>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</si>
  <si>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</si>
  <si>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</si>
  <si>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</si>
  <si>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</si>
  <si>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</si>
  <si>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</si>
  <si>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</si>
  <si>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</si>
  <si>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</si>
  <si>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</si>
  <si>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</si>
  <si>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</si>
  <si>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</si>
  <si>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</si>
  <si>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</si>
  <si>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</si>
  <si>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</si>
  <si>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</si>
  <si>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</si>
  <si>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</si>
  <si>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</si>
  <si>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</si>
  <si>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</si>
  <si>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</si>
  <si>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</si>
  <si>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</si>
  <si>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</si>
  <si>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</si>
  <si>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</si>
  <si>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</si>
  <si>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</si>
  <si>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</si>
  <si>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</si>
  <si>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</si>
  <si>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</si>
  <si>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</si>
  <si>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</si>
  <si>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</si>
  <si>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</si>
  <si>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</si>
  <si>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</si>
  <si>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</si>
  <si>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</si>
  <si>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</si>
  <si>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</si>
  <si>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</si>
  <si>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</si>
  <si>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</si>
  <si>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</si>
  <si>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</si>
  <si>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</si>
  <si>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</si>
  <si>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</si>
  <si>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</si>
  <si>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</si>
  <si>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</si>
  <si>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</si>
  <si>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</si>
  <si>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</si>
  <si>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</si>
  <si>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</si>
  <si>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</si>
  <si>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</si>
  <si>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</si>
  <si>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</si>
  <si>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</si>
  <si>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</si>
  <si>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</si>
  <si>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</si>
  <si>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</si>
  <si>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</si>
  <si>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</si>
  <si>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</si>
  <si>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</si>
  <si>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</si>
  <si>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</si>
  <si>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</si>
  <si>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</si>
  <si>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</si>
  <si>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</si>
  <si>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</si>
  <si>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</si>
  <si>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</si>
  <si>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</si>
  <si>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</si>
  <si>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</si>
  <si>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</si>
  <si>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</si>
  <si>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</si>
  <si>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</si>
  <si>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</si>
  <si>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</si>
  <si>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</si>
  <si>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</si>
  <si>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</si>
  <si>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</si>
  <si>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</si>
  <si>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</si>
  <si>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</si>
  <si>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</si>
  <si>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</si>
  <si>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</si>
  <si>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</si>
  <si>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</si>
  <si>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</si>
  <si>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</si>
  <si>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</si>
  <si>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</si>
  <si>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</si>
  <si>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</si>
  <si>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</si>
  <si>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</si>
  <si>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</si>
  <si>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</si>
  <si>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</si>
  <si>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</si>
  <si>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</si>
  <si>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</si>
  <si>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</si>
  <si>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</si>
  <si>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</si>
  <si>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</si>
  <si>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</si>
  <si>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</si>
  <si>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</si>
  <si>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</si>
  <si>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</si>
  <si>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</si>
  <si>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</si>
  <si>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</si>
  <si>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</si>
  <si>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</si>
  <si>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</si>
  <si>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</si>
  <si>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</si>
  <si>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</si>
  <si>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</si>
  <si>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</si>
  <si>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</si>
  <si>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</si>
  <si>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</si>
  <si>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</si>
  <si>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</si>
  <si>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</si>
  <si>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</si>
  <si>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</si>
  <si>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</si>
  <si>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</si>
  <si>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</si>
  <si>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</si>
  <si>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</si>
  <si>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</si>
  <si>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</si>
  <si>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</si>
  <si>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</si>
  <si>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</si>
  <si>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</si>
  <si>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</si>
  <si>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</si>
  <si>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</si>
  <si>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</si>
  <si>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</si>
  <si>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</si>
  <si>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</si>
  <si>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</si>
  <si>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</si>
  <si>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</si>
  <si>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</si>
  <si>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</si>
  <si>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</si>
  <si>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</si>
  <si>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</si>
  <si>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</si>
  <si>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</si>
  <si>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</si>
  <si>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</si>
  <si>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</si>
  <si>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</si>
  <si>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</si>
  <si>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</si>
  <si>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</si>
  <si>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</si>
  <si>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</si>
  <si>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</si>
  <si>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</si>
  <si>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</si>
  <si>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</si>
  <si>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</si>
  <si>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</si>
  <si>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</si>
  <si>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</si>
  <si>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</si>
  <si>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</si>
  <si>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</si>
  <si>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</si>
  <si>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</si>
  <si>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</si>
  <si>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</si>
  <si>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</si>
  <si>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</si>
  <si>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</si>
  <si>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</si>
  <si>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</si>
  <si>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</si>
  <si>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</si>
  <si>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</si>
  <si>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</si>
  <si>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</si>
  <si>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</si>
  <si>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</si>
  <si>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</si>
  <si>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</si>
  <si>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</si>
  <si>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</si>
  <si>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</si>
  <si>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</si>
  <si>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</si>
  <si>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</si>
  <si>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</si>
  <si>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</si>
  <si>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</si>
  <si>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</si>
  <si>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</si>
  <si>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</si>
  <si>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</si>
  <si>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</si>
  <si>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</si>
  <si>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</si>
  <si>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</si>
  <si>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</si>
  <si>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</si>
  <si>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</si>
  <si>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</si>
  <si>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</si>
  <si>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</si>
  <si>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</si>
  <si>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</si>
  <si>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</si>
  <si>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</si>
  <si>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</si>
  <si>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</si>
  <si>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</si>
  <si>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</si>
  <si>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</si>
  <si>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</si>
  <si>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</si>
  <si>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</si>
  <si>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</si>
  <si>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</si>
  <si>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</si>
  <si>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</si>
  <si>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</si>
  <si>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</si>
  <si>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</si>
  <si>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</si>
  <si>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</si>
  <si>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</si>
  <si>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</si>
  <si>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</si>
  <si>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</si>
  <si>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</si>
  <si>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</si>
  <si>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</si>
  <si>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</si>
  <si>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</si>
  <si>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</si>
  <si>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</si>
  <si>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</si>
  <si>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</si>
  <si>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</si>
  <si>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</si>
  <si>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</si>
  <si>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</si>
  <si>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</si>
  <si>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</si>
  <si>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</si>
  <si>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</si>
  <si>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</si>
  <si>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</si>
  <si>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</si>
  <si>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</si>
  <si>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</si>
  <si>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</si>
  <si>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</si>
  <si>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</si>
  <si>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</si>
  <si>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</si>
  <si>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</si>
  <si>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</si>
  <si>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</si>
  <si>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</si>
  <si>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</si>
  <si>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</si>
  <si>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</si>
  <si>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</si>
  <si>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</si>
  <si>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</si>
  <si>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</si>
  <si>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</si>
  <si>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</si>
  <si>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</si>
  <si>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</si>
  <si>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</si>
  <si>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</si>
  <si>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</si>
  <si>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</si>
  <si>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</si>
  <si>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</si>
  <si>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</si>
  <si>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</si>
  <si>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</si>
  <si>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</si>
  <si>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</si>
  <si>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</si>
  <si>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</si>
  <si>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</si>
  <si>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</si>
  <si>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</si>
  <si>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</si>
  <si>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</si>
  <si>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</si>
  <si>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</si>
  <si>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</si>
  <si>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</si>
  <si>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</si>
  <si>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</si>
  <si>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</si>
  <si>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</si>
  <si>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</si>
  <si>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</si>
  <si>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</si>
  <si>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</si>
  <si>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</si>
  <si>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</si>
  <si>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</si>
  <si>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</si>
  <si>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</si>
  <si>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</si>
  <si>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</si>
  <si>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</si>
  <si>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</si>
  <si>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</si>
  <si>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</si>
  <si>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</si>
  <si>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</si>
  <si>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</si>
  <si>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</si>
  <si>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</si>
  <si>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</si>
  <si>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</si>
  <si>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</si>
  <si>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</si>
  <si>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</si>
  <si>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</si>
  <si>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</si>
  <si>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</si>
  <si>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</si>
  <si>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</si>
  <si>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</si>
  <si>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</si>
  <si>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</si>
  <si>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</si>
  <si>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</si>
  <si>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</si>
  <si>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</si>
  <si>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</si>
  <si>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</si>
  <si>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</si>
  <si>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</si>
  <si>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</si>
  <si>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</si>
  <si>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</si>
  <si>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</si>
  <si>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</si>
  <si>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</si>
  <si>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</si>
  <si>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</si>
  <si>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</si>
  <si>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</si>
  <si>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</si>
  <si>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</si>
  <si>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</si>
  <si>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</si>
  <si>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</si>
  <si>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</si>
  <si>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</si>
  <si>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</si>
  <si>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</si>
  <si>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</si>
  <si>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</si>
  <si>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</si>
  <si>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</si>
  <si>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</si>
  <si>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</si>
  <si>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</si>
  <si>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</si>
  <si>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</si>
  <si>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</si>
  <si>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</si>
  <si>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</si>
  <si>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</si>
  <si>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</si>
  <si>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</si>
  <si>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</si>
  <si>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</si>
  <si>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</si>
  <si>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</si>
  <si>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</si>
  <si>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</si>
  <si>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</si>
  <si>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</si>
  <si>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</si>
  <si>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</si>
  <si>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</si>
  <si>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</si>
  <si>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</si>
  <si>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</si>
  <si>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</si>
  <si>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</si>
  <si>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</si>
  <si>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</si>
  <si>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</si>
  <si>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</si>
  <si>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</si>
  <si>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</si>
  <si>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</si>
  <si>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</si>
  <si>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</si>
  <si>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</si>
  <si>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</si>
  <si>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</si>
  <si>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</si>
  <si>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</si>
  <si>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</si>
  <si>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</si>
  <si>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</si>
  <si>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</si>
  <si>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</si>
  <si>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</si>
  <si>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</si>
  <si>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</si>
  <si>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</si>
  <si>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</si>
  <si>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</si>
  <si>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</si>
  <si>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</si>
  <si>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</si>
  <si>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</si>
  <si>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</si>
  <si>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</si>
  <si>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</si>
  <si>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</si>
  <si>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</si>
  <si>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</si>
  <si>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</si>
  <si>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</si>
  <si>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</si>
  <si>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</si>
  <si>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</si>
  <si>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</si>
  <si>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</si>
  <si>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</si>
  <si>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</si>
  <si>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</si>
  <si>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</si>
  <si>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</si>
  <si>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</si>
  <si>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</si>
  <si>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</si>
  <si>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</si>
  <si>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</si>
  <si>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</si>
  <si>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</si>
  <si>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</si>
  <si>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</si>
  <si>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</si>
  <si>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</si>
  <si>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</si>
  <si>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</si>
  <si>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</si>
  <si>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</si>
  <si>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</si>
  <si>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</si>
  <si>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</si>
  <si>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</si>
  <si>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</si>
  <si>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</si>
  <si>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</si>
  <si>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</si>
  <si>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</si>
  <si>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</si>
  <si>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</si>
  <si>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</si>
  <si>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</si>
  <si>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</si>
  <si>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</si>
  <si>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</si>
  <si>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</si>
  <si>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</si>
  <si>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</si>
  <si>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</si>
  <si>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</si>
  <si>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</si>
  <si>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</si>
  <si>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</si>
  <si>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</si>
  <si>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</si>
  <si>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</si>
  <si>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</si>
  <si>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</si>
  <si>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</si>
  <si>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</si>
  <si>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</si>
  <si>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</si>
  <si>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</si>
  <si>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</si>
  <si>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</si>
  <si>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</si>
  <si>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</si>
  <si>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</si>
  <si>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</si>
  <si>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</si>
  <si>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</si>
  <si>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</si>
  <si>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</si>
  <si>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</si>
  <si>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</si>
  <si>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</si>
  <si>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</si>
  <si>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</si>
  <si>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</si>
  <si>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</si>
  <si>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</si>
  <si>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</si>
  <si>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</si>
  <si>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</si>
  <si>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</si>
  <si>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</si>
  <si>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</si>
  <si>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</si>
  <si>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</si>
  <si>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</si>
  <si>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</si>
  <si>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</si>
  <si>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</si>
  <si>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</si>
  <si>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</si>
  <si>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</si>
  <si>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</si>
  <si>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</si>
  <si>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</si>
  <si>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</si>
  <si>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</si>
  <si>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</si>
  <si>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</si>
  <si>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</si>
  <si>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</si>
  <si>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</si>
  <si>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</si>
  <si>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</si>
  <si>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</si>
  <si>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</si>
  <si>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</si>
  <si>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</si>
  <si>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</si>
  <si>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</si>
  <si>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</si>
  <si>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</si>
  <si>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</si>
  <si>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</si>
  <si>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</si>
  <si>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</si>
  <si>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</si>
  <si>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</si>
  <si>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</si>
  <si>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</si>
  <si>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</si>
  <si>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</si>
  <si>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</si>
  <si>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</si>
  <si>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</si>
  <si>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</si>
  <si>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</si>
  <si>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</si>
  <si>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</si>
  <si>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</si>
  <si>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</si>
  <si>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</si>
  <si>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</si>
  <si>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</si>
  <si>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</si>
  <si>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</si>
  <si>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</si>
  <si>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</si>
  <si>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</si>
  <si>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</si>
  <si>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</si>
  <si>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</si>
  <si>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</si>
  <si>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</si>
  <si>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</si>
  <si>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</si>
  <si>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</si>
  <si>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</si>
  <si>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</si>
  <si>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</si>
  <si>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</si>
  <si>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</si>
  <si>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</si>
  <si>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</si>
  <si>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</si>
  <si>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</si>
  <si>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</si>
  <si>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</si>
  <si>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</si>
  <si>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</si>
  <si>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</si>
  <si>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</si>
  <si>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</si>
  <si>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</si>
  <si>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</si>
  <si>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</si>
  <si>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</si>
  <si>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</si>
  <si>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</si>
  <si>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</si>
  <si>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</si>
  <si>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</si>
  <si>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</si>
  <si>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</si>
  <si>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</si>
  <si>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</si>
  <si>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</si>
  <si>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</si>
  <si>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</si>
  <si>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</si>
  <si>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</si>
  <si>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</si>
  <si>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</si>
  <si>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</si>
  <si>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</si>
  <si>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</si>
  <si>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</si>
  <si>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</si>
  <si>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</si>
  <si>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</si>
  <si>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</si>
  <si>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</si>
  <si>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</si>
  <si>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</si>
  <si>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</si>
  <si>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</si>
  <si>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</si>
  <si>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</si>
  <si>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</si>
  <si>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</si>
  <si>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</si>
  <si>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</si>
  <si>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</si>
  <si>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</si>
  <si>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</si>
  <si>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</si>
  <si>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</si>
  <si>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</si>
  <si>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</si>
  <si>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</si>
  <si>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</si>
  <si>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</si>
  <si>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</si>
  <si>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</si>
  <si>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</si>
  <si>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</si>
  <si>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</si>
  <si>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</si>
  <si>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</si>
  <si>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</si>
  <si>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</si>
  <si>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</si>
  <si>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</si>
  <si>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</si>
  <si>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</si>
  <si>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</si>
  <si>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</si>
  <si>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</si>
  <si>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</si>
  <si>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</si>
  <si>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</si>
  <si>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</si>
  <si>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</si>
  <si>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</si>
  <si>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</si>
  <si>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</si>
  <si>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</si>
  <si>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</si>
  <si>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</si>
  <si>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</si>
  <si>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</si>
  <si>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</si>
  <si>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</si>
  <si>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</si>
  <si>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</si>
  <si>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</si>
  <si>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</si>
  <si>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</si>
  <si>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</si>
  <si>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</si>
  <si>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</si>
  <si>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</si>
  <si>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</si>
  <si>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</si>
  <si>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</si>
  <si>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</si>
  <si>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</si>
  <si>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</si>
  <si>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</si>
  <si>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</si>
  <si>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</si>
  <si>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</si>
  <si>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</si>
  <si>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</si>
  <si>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</si>
  <si>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</si>
  <si>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</si>
  <si>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</si>
  <si>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</si>
  <si>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</si>
  <si>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</si>
  <si>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</si>
  <si>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</si>
  <si>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</si>
  <si>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</si>
  <si>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</si>
  <si>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</si>
  <si>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</si>
  <si>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</si>
  <si>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</si>
  <si>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</si>
  <si>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</si>
  <si>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</si>
  <si>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</si>
  <si>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</si>
  <si>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</si>
  <si>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</si>
  <si>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</si>
  <si>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</si>
  <si>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</si>
  <si>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</si>
  <si>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</si>
  <si>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</si>
  <si>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</si>
  <si>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</si>
  <si>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</si>
  <si>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</si>
  <si>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</si>
  <si>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</si>
  <si>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</si>
  <si>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</si>
  <si>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</si>
  <si>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</si>
  <si>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</si>
  <si>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</si>
  <si>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</si>
  <si>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</si>
  <si>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</si>
  <si>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</si>
  <si>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</si>
  <si>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</si>
  <si>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</si>
  <si>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</si>
  <si>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</si>
  <si>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</si>
  <si>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</si>
  <si>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</si>
  <si>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</si>
  <si>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</si>
  <si>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</si>
  <si>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</si>
  <si>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</si>
  <si>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</si>
  <si>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</si>
  <si>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</si>
  <si>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</si>
  <si>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</si>
  <si>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</si>
  <si>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</si>
  <si>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</si>
  <si>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</si>
  <si>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</si>
  <si>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</si>
  <si>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</si>
  <si>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</si>
  <si>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</si>
  <si>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</si>
  <si>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</si>
  <si>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</si>
  <si>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</si>
  <si>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</si>
  <si>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</si>
  <si>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</si>
  <si>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</si>
  <si>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</si>
  <si>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</si>
  <si>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</si>
  <si>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</si>
  <si>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</si>
  <si>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</si>
  <si>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</si>
  <si>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</si>
  <si>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</si>
  <si>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</si>
  <si>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</si>
  <si>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</si>
  <si>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</si>
  <si>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</si>
  <si>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</si>
  <si>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</si>
  <si>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</si>
  <si>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</si>
  <si>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</si>
  <si>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</si>
  <si>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</si>
  <si>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</si>
  <si>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</si>
  <si>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</si>
  <si>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</si>
  <si>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</si>
  <si>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</si>
  <si>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</si>
  <si>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</si>
  <si>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</si>
  <si>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</si>
  <si>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</si>
  <si>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</si>
  <si>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</si>
  <si>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</si>
  <si>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</si>
  <si>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</si>
  <si>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</si>
  <si>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</si>
  <si>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</si>
  <si>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</si>
  <si>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</si>
  <si>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</si>
  <si>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</si>
  <si>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</si>
  <si>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</si>
  <si>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</si>
  <si>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</si>
  <si>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</si>
  <si>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</si>
  <si>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</si>
  <si>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</si>
  <si>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</si>
  <si>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</si>
  <si>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</si>
  <si>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</si>
  <si>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</si>
  <si>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</si>
  <si>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</si>
  <si>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</si>
  <si>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</si>
  <si>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</si>
  <si>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</si>
  <si>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</si>
  <si>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</si>
  <si>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</si>
  <si>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</si>
  <si>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</si>
  <si>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</si>
  <si>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</si>
  <si>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</si>
  <si>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</si>
  <si>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</si>
  <si>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</si>
  <si>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</si>
  <si>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</si>
  <si>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</si>
  <si>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</si>
  <si>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</si>
  <si>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</si>
  <si>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</si>
  <si>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</si>
  <si>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</si>
  <si>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</si>
  <si>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</si>
  <si>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</si>
  <si>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</si>
  <si>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</si>
  <si>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</si>
  <si>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</si>
  <si>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</si>
  <si>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</si>
  <si>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</si>
  <si>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</si>
  <si>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</si>
  <si>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</si>
  <si>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</si>
  <si>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</si>
  <si>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</si>
  <si>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</si>
  <si>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</si>
  <si>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</si>
  <si>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</si>
  <si>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</si>
  <si>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</si>
  <si>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</si>
  <si>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</si>
  <si>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</si>
  <si>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</si>
  <si>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</si>
  <si>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</si>
  <si>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</si>
  <si>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</si>
  <si>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</si>
  <si>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</si>
  <si>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</si>
  <si>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</si>
  <si>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</si>
  <si>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</si>
  <si>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</si>
  <si>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</si>
  <si>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</si>
  <si>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</si>
  <si>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</si>
  <si>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</si>
  <si>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</si>
  <si>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</si>
  <si>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</si>
  <si>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</si>
  <si>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</si>
  <si>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</si>
  <si>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</si>
  <si>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</si>
  <si>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</si>
  <si>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</si>
  <si>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</si>
  <si>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</si>
  <si>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</si>
  <si>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</si>
  <si>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</si>
  <si>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</si>
  <si>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</si>
  <si>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</si>
  <si>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</si>
  <si>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</si>
  <si>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</si>
  <si>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</si>
  <si>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</si>
  <si>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</si>
  <si>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</si>
  <si>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</si>
  <si>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</si>
  <si>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</si>
  <si>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</si>
  <si>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</si>
  <si>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</si>
  <si>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</si>
  <si>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</si>
  <si>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</si>
  <si>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</si>
  <si>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</si>
  <si>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</si>
  <si>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</si>
  <si>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</si>
  <si>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*Reuters, Reade Levinson - SHOPO agreement</t>
  </si>
  <si>
    <t>SY</t>
  </si>
  <si>
    <t>*CB, Anita - BWC Tison Dinney case</t>
  </si>
  <si>
    <t>MY/SY</t>
  </si>
  <si>
    <t>CB, Anita - 911 calls Tison Dinney case</t>
  </si>
  <si>
    <t>*CB, Anita - Eviction Moratorium statistics</t>
  </si>
  <si>
    <t>*CB, Anita - Bias-based training materials</t>
  </si>
  <si>
    <t>*CB, Christina Jedra - Investigative audio equipment</t>
  </si>
  <si>
    <t>*Cream Productions, Ossob Hassan - Jerry Hanel 2020 report</t>
  </si>
  <si>
    <t>*Cream Productions, Ossob Hassan - Jerry Hanel 2014 report</t>
  </si>
  <si>
    <t>*Invisible Institute, Dana - Police canine data</t>
  </si>
  <si>
    <t>*CB, Nick Grube - Miske MVC report</t>
  </si>
  <si>
    <t>*CB, Christina Jedra - Financial Fraud Detail</t>
  </si>
  <si>
    <t>*CB, Christina Jedra - Annual Statistics Report</t>
  </si>
  <si>
    <t>*CB, Christina Jedra - Officer DV stats</t>
  </si>
  <si>
    <t>Celina Thorton - Citation</t>
  </si>
  <si>
    <t>LGU/SJO</t>
  </si>
  <si>
    <t>*CB, Christina Jedra - Written complaints on HPD leadership</t>
  </si>
  <si>
    <t>*Cream Productions, Ossob Hassan - 2019 Hanel Report and BWC Video</t>
  </si>
  <si>
    <t>MY/SY/LGU/SJO</t>
  </si>
  <si>
    <t>*HNN, Rick Daysog - DLNR MVC BWC Video</t>
  </si>
  <si>
    <t>SJO/MY</t>
  </si>
  <si>
    <t>*Ark Valley Voice, Dan Smith - Anthony Lee Decker warrant</t>
  </si>
  <si>
    <t>MY</t>
  </si>
  <si>
    <t>*Arrow Media, Caitlin Williams - Ivanice Harris report</t>
  </si>
  <si>
    <t>*CB, Christina Jedra - Performance Goals</t>
  </si>
  <si>
    <t>*CB, Christina Jedra - Use of Force Recommendations</t>
  </si>
  <si>
    <t>*Envirowatch, Carroll Cox - DLNR MVC BWC Video</t>
  </si>
  <si>
    <t>SJO/BWCU</t>
  </si>
  <si>
    <t>*CB, Christina Jedra - Enforcement Guidance</t>
  </si>
  <si>
    <t>*CB, Nick Grube - Arbitration Decisions</t>
  </si>
  <si>
    <t>*CB, Nick Grube - Names, ranks of officers in 2015-2019 disciplinary reports</t>
  </si>
  <si>
    <t>*CB, Anita - Copies of Arrest Logs</t>
  </si>
  <si>
    <t>*CB, Christina Jedra - CARES Act funding</t>
  </si>
  <si>
    <t>*CB, Christina Jedra - BWC video citation #6480821</t>
  </si>
  <si>
    <t>*CB, Nick Grube - Suspension files from legislative reports</t>
  </si>
  <si>
    <t>*HNN, Allyson Blair - POST data</t>
  </si>
  <si>
    <t>*CB, Anita - 2019 UOF report</t>
  </si>
  <si>
    <t>*HNN, Lynn Kawano - Cachola 2014 reports</t>
  </si>
  <si>
    <t>*HNN, Lynn Kawano - Cachola 2019 reports</t>
  </si>
  <si>
    <t>Jahan Byrne - Kirk Uemura</t>
  </si>
  <si>
    <t>*CB, Anita - Names of individuals listed in 2019 UOF report</t>
  </si>
  <si>
    <t>*CB, Christina Jedra - Disciplinary Files</t>
  </si>
  <si>
    <t>*CB, Christina Jedra - Salary and Overtime data 2019 and 2020</t>
  </si>
  <si>
    <t>*CB, Christina Jedra - Badge numbers</t>
  </si>
  <si>
    <t>*CB, Christina Jedra - Moszkowicz emails</t>
  </si>
  <si>
    <t>*CB, Christina Jedra - Diamond Head shooting reports</t>
  </si>
  <si>
    <t>*CB, Nick Grube - Lindsey Kinney Nov. 9, 2020 report</t>
  </si>
  <si>
    <t>*CB, Christina Jedra - Police Overtime hours data 2015 to 2020</t>
  </si>
  <si>
    <t>*WBUR, Allison Jarmanning - Officer medical leave</t>
  </si>
  <si>
    <t>*University of Hawaii, Jonathan Winchester</t>
  </si>
  <si>
    <t>*CB, Christina Jedra - Federal correspondence about HPD CARES spending</t>
  </si>
  <si>
    <t>*CB, Christina Jedra - Clearance Rates handouts</t>
  </si>
  <si>
    <t>*CB, Anita - Complaint Logs</t>
  </si>
  <si>
    <t>*CB, Nick - Surveillance Reports</t>
  </si>
  <si>
    <t>*Christina Jedra - Retirements</t>
  </si>
  <si>
    <t>*Tim Marchman - 911 calls UFO</t>
  </si>
  <si>
    <t>*Nick Grube - IEU Manual of Operations</t>
  </si>
  <si>
    <t>*Nick Grube - Records retention schedule</t>
  </si>
  <si>
    <t>*Christina Jedra - Diamond Head shooting records</t>
  </si>
  <si>
    <t>*Jodi Andes - Accident report 1971</t>
  </si>
  <si>
    <t>*Lynn Kawano - Kualoa COVID citations</t>
  </si>
  <si>
    <t>*Nick Grube - Names of suspended officers</t>
  </si>
  <si>
    <t>*Nick Grube - David Chang employment history</t>
  </si>
  <si>
    <t>*Lucy Parsons Labs - Vacations 2020 and 2021</t>
  </si>
  <si>
    <t>*Lynn Kawano - Disciplinary Report for David Chang</t>
  </si>
  <si>
    <t>*Nick Grube - 2020 HPD misconduct files</t>
  </si>
  <si>
    <t>LGU/LY/MY/SY</t>
  </si>
  <si>
    <t>*Christina Jedra - Michael Rourke BWC video</t>
  </si>
  <si>
    <t>*Anita Hofschneider - Race and gender for missing persons, homicide victims</t>
  </si>
  <si>
    <t>*Christina Jedra - Survey results</t>
  </si>
  <si>
    <t>*Christina Jedra - Diamond Head shooting records (follow-up request)</t>
  </si>
  <si>
    <t>*Nick Grube - Officer-involved fatalities 2010-2020</t>
  </si>
  <si>
    <t>*Nick Grube - Fatal use of force demographics</t>
  </si>
  <si>
    <t>*Lynn Kawano - CARES purchases</t>
  </si>
  <si>
    <t>*Rick Daysog - Sharon Har BWC video</t>
  </si>
  <si>
    <t>*Rick Daysog  -Sharon Har police report</t>
  </si>
  <si>
    <t>*Manolo Morales - Stats for burglaries, car thefts, assault 1 and 2</t>
  </si>
  <si>
    <t>*Manolo Morales - Sharon Har BWC video</t>
  </si>
  <si>
    <t>*Diamond Badajos - Sharon Har BWC video</t>
  </si>
  <si>
    <t>*Star-Advertiser - Sharon Har BWC video</t>
  </si>
  <si>
    <t>*Christina Jedra - Sharon Har BWC video</t>
  </si>
  <si>
    <t>*Paul Drewes - Sharon Har police report</t>
  </si>
  <si>
    <t>*Mark Walker - Resisting arrest cases during traffic stops from 2010</t>
  </si>
  <si>
    <t>SJO/MY/SY</t>
  </si>
  <si>
    <t>*Raja Razek - Sharon Har BWC video</t>
  </si>
  <si>
    <t>*Storyful Editor - Sharon Har BWC video</t>
  </si>
  <si>
    <t>*Nick Grube - Arrest logs 2016 - 2021</t>
  </si>
  <si>
    <t>*Christina Jedra - Report #19-262329</t>
  </si>
  <si>
    <t>*John Hill - Taxi driver homicide report</t>
  </si>
  <si>
    <t>*Christina Jedra - POST program outcomes</t>
  </si>
  <si>
    <t>*Samuel Sinyangwe - Use of force complaints, civilian complaints</t>
  </si>
  <si>
    <t>*Anita Hofschneider - U-Visas</t>
  </si>
  <si>
    <t>*Christina Jedra - FY2020 FY2021 overtime</t>
  </si>
  <si>
    <t>*Lynn Kawano - Chief's Vlog</t>
  </si>
  <si>
    <t>*Lynn Kawano - Disciplinary report for Stephen Gerona</t>
  </si>
  <si>
    <t>*Christina Jedra - Candace Izumi reports</t>
  </si>
  <si>
    <t>*Rick Daysog - Malakai Maumalanga reports</t>
  </si>
  <si>
    <t>*Lynn Kawano - Deena Thoemmes emails</t>
  </si>
  <si>
    <t>LGU/SJO/MY/SY</t>
  </si>
  <si>
    <t>*Nick Grube - Reports from 2013, 2015 misconduct report</t>
  </si>
  <si>
    <t>*Christina Jedra - 5-year plan misconduct audit</t>
  </si>
  <si>
    <t>*Nick Grube - Lindsey Kinney report</t>
  </si>
  <si>
    <t>*Nick Grube - Greivance settlements 1996 to present</t>
  </si>
  <si>
    <t>*Josh Meeks - Kalakaua OIS BWC video</t>
  </si>
  <si>
    <t>*David Patterson - Kalakaua OIS BWC video</t>
  </si>
  <si>
    <t>*Diamond Badajos - Kalakaua OIS BWC video</t>
  </si>
  <si>
    <t>*Brenda Salgado - Kalakaua OIS BWC video</t>
  </si>
  <si>
    <t>Kathlyn Clore - Kytana Ancog report</t>
  </si>
  <si>
    <t>*Nick Grube - Motor vehicle pursuit statistics</t>
  </si>
  <si>
    <t>*Christina Jedra - Kalakaua OIS report, BWC video</t>
  </si>
  <si>
    <t>*Christina Jedra - Report #18-394576</t>
  </si>
  <si>
    <t>*Leila Fujimori - Kalakaua OIS BWC, 911 dispatch chatter</t>
  </si>
  <si>
    <t>*Diane Ako - Kahala Hotel suicide 911 recordings</t>
  </si>
  <si>
    <t>*Nick Grube - Disciplinary Reports  (resent/clarified request)</t>
  </si>
  <si>
    <t>Brittany Suszan - Media Relations Office budget, PR/marketing contracts</t>
  </si>
  <si>
    <t>Ann Boudreau - Report 19-406515</t>
  </si>
  <si>
    <t>*Christina Jedra - Clearance data 2017 - 2021</t>
  </si>
  <si>
    <t>*Beryl Lipton - Employment statistics</t>
  </si>
  <si>
    <t>*Katlyn Alo Alapati - 911 calls 1995 to 2017</t>
  </si>
  <si>
    <t>*Dave Maass - ALPR data</t>
  </si>
  <si>
    <t>*Joseph Cox - Flock Safety correspondence</t>
  </si>
  <si>
    <t>*Emma Best - Documents mentioning BlueLeaks</t>
  </si>
  <si>
    <t>*Emma Best - High Tech Crime Consoritum Listserv emails</t>
  </si>
  <si>
    <t>*Joseph Cox - Clearview AI invoices, purchases, contracts, etc.</t>
  </si>
  <si>
    <t>*Joseph Cox - Grayshift email correspondence</t>
  </si>
  <si>
    <t>*Stephen Johnson - Noise, Nuisance complaints 2008 - 2016</t>
  </si>
  <si>
    <t>*Taeho - Use of force data 2008 - 2019</t>
  </si>
  <si>
    <t>*Emma Best - Google Alert subscriptions</t>
  </si>
  <si>
    <t>*Diamond Badajos - Nuuanu BWC video</t>
  </si>
  <si>
    <t>*Peter Boylan - Nuuanu BWC video</t>
  </si>
  <si>
    <t>*Christina Jedra - Nuuanu BWC video, report</t>
  </si>
  <si>
    <t>*Manolo Morales - Nuuanu BWC video, 911 recording</t>
  </si>
  <si>
    <t>*Rick Daysog - Nuuanu BWC video, Taser video, 911 recording</t>
  </si>
  <si>
    <t>*Jennifer Kelleher - Nuuanu BWC video</t>
  </si>
  <si>
    <t>*Hawaii Public Radio - Nuuanu BWC video</t>
  </si>
  <si>
    <t>*Sunshine Kuhia Smith - Nuuanu 911 calls</t>
  </si>
  <si>
    <t>*Anita Hofschneider - Nuuanu 911 calls</t>
  </si>
  <si>
    <t>*Brenda Salgado - Nuuanu 911 calls</t>
  </si>
  <si>
    <t>*Manolo Morales - Nuuanu 911 calls</t>
  </si>
  <si>
    <t>*Yoohyun Jung - UOF/In-Custody Deaths 2020, 2021 &amp; all OIS</t>
  </si>
  <si>
    <t>*Lynn Kawano - Laurel Mau reports</t>
  </si>
  <si>
    <t>*Lynn Kawano - Cold Cases</t>
  </si>
  <si>
    <t>*Christina Jedra - BWC PSO Data for Failure to Activate</t>
  </si>
  <si>
    <t>*Rick Daysog - Nuuanu 911 calls, radio traffic</t>
  </si>
  <si>
    <t>*Josh Meeks - Nuuanu 911 calls</t>
  </si>
  <si>
    <t>*Holbrook Mohr - Police encounters</t>
  </si>
  <si>
    <t>Alexander Cartwright and Jennifer Dirmeyer - Citizen complaints</t>
  </si>
  <si>
    <t>*Christina Jedra - Report 11-195812</t>
  </si>
  <si>
    <t>*Manolo Morales - Ballard/McCarthy emails</t>
  </si>
  <si>
    <t>LGU/MY/SY</t>
  </si>
  <si>
    <t>*Christina Jedra - Full Nuuanu BWC video</t>
  </si>
  <si>
    <t>*Aanu Adeoye - Nuuanu BWC video</t>
  </si>
  <si>
    <t>Caroline Curtis - Firearms data</t>
  </si>
  <si>
    <t>*Christina Jedra - Report 17-311646</t>
  </si>
  <si>
    <t>*Christina Jedra - Nuuanu OIS dispatch records</t>
  </si>
  <si>
    <t>*Christina Jedra - Brady List</t>
  </si>
  <si>
    <t>*Christina Jedra - Security footage of Nuuanu OIS</t>
  </si>
  <si>
    <t>*Lynn Kawano - Officer Timothy Massie BWC video</t>
  </si>
  <si>
    <t>*Christina Jedra - John McCarthy, Dwight Nadamoto emails</t>
  </si>
  <si>
    <t>*Allyson Blair - Chief Ballard timesheet</t>
  </si>
  <si>
    <t>*Lynn Kawano - BWC Corey Morgan, Matt Ogoshi, Lane Nagawa</t>
  </si>
  <si>
    <t>*Diamond Badajos - Kalihi OIS BWC video</t>
  </si>
  <si>
    <t>*Mark Fahey - National Guard drug seizures</t>
  </si>
  <si>
    <t>*Christina Jedra - Scott Valdez personnel file</t>
  </si>
  <si>
    <t>*Joseph Cox - Axon Virtual Reality Simulator Training</t>
  </si>
  <si>
    <t>*Nick Grube - Dana Brown BWC video</t>
  </si>
  <si>
    <t>*Peter Boylan - Unedited Nuuanu BWC</t>
  </si>
  <si>
    <t>*Todd Feathers - Boston Dynamics Spot Robot reports</t>
  </si>
  <si>
    <t>*Rick Daysog - Sykap BWC footage</t>
  </si>
  <si>
    <t>*Christina Jedra - Training video for UoF policy changes</t>
  </si>
  <si>
    <t>*Nick Grube - Photos of 3 officers</t>
  </si>
  <si>
    <t>*Nick Grube - Arrest logs</t>
  </si>
  <si>
    <t>*Lynn Kawano - Photos of 3 officers</t>
  </si>
  <si>
    <t>*Kim Barker - UoF policy</t>
  </si>
  <si>
    <t>*Diamond Badajos - Officer headshots</t>
  </si>
  <si>
    <t>*Kim Barker - Previous UoF policy</t>
  </si>
  <si>
    <t>*Lynn Kawano - Clearance rates 2019, 2020</t>
  </si>
  <si>
    <t>*Lynn Kawano - HPD officers ethnic breakdown</t>
  </si>
  <si>
    <t>*Lynn Kawano - Lindani Myeni BWC videos</t>
  </si>
  <si>
    <t>*Peter Boylan - Iremamber Sykap reports, BWC video, transcripts, etc.</t>
  </si>
  <si>
    <t>*Peter boylan - Lindani Myeni reports, BWC video, transcripts, etc.</t>
  </si>
  <si>
    <t>*Bickerton Law Grp (D. McKillip) - 911 rcdings, radio, and CADs related to HPD Rpt. No. 19-345748</t>
  </si>
  <si>
    <t>SJO</t>
  </si>
  <si>
    <t xml:space="preserve">*FBI Request - Reports and BWC Footage </t>
  </si>
  <si>
    <t>*M. Green (C. Gobran) - Incident Report, 911 log &amp; Calls related to Assault &amp; Battery on April 16, 2020</t>
  </si>
  <si>
    <t>*ACLU - Statistics and Arrest Log Info</t>
  </si>
  <si>
    <t>LYGU</t>
  </si>
  <si>
    <t>*FBI - BWC Footage 20-248246, 1DTC-20-031427 &amp; 1DTI-20-033575</t>
  </si>
  <si>
    <t>S. Lowery - 911 Calls made from own phone #</t>
  </si>
  <si>
    <t>*Rufo Law Grp (G. Aoki) - 911 Calls and Transcripts related to HPD Rpt. No. 19-447299</t>
  </si>
  <si>
    <t>J. Uyematsu - 911 calls, call logs, radio, # of times HPD came to property</t>
  </si>
  <si>
    <t>L. Howard - Kapolei Station Lobby Surveillance on March 9, 2020</t>
  </si>
  <si>
    <t>H. Alejandro - BWC Footage 20-248616</t>
  </si>
  <si>
    <t>K. Strobel - BWC Footage 20-243395</t>
  </si>
  <si>
    <t>*Claims Mgmt Resources (J. Lawrence) - BWC Video related to HPD Rpt. No. 20-112881</t>
  </si>
  <si>
    <t>K. White - BWC Footage 20-235720</t>
  </si>
  <si>
    <t>J. Ling - BWC Footage 20-006466</t>
  </si>
  <si>
    <t>N. Keawe-Scharasch - BWC Footage 20-252648</t>
  </si>
  <si>
    <t>C. Thornton - Laser Caliberation &amp; Maintenance Records</t>
  </si>
  <si>
    <t>*DCCA - BWC Video &amp; Docs/Records 20-089518</t>
  </si>
  <si>
    <t>J. Harrison - BWC Footage 20-247722</t>
  </si>
  <si>
    <t>*Hawaii Accident Law Ctr (W. Zhang) - BWC Footage 19-028491</t>
  </si>
  <si>
    <t>A. Machado - BWC Footage 20-257816</t>
  </si>
  <si>
    <t>G. Lamotteo - BWC Footage 19-381662 &amp; 18-199176</t>
  </si>
  <si>
    <t>J. Truong - List of Reports and 911 Calls</t>
  </si>
  <si>
    <t>*V. Devens (D. Naauao)  - Rcds related to HPD Rpt. No. 20-269376</t>
  </si>
  <si>
    <t>M. Brown De Gerena - Email Addresses of employees to conduct survey</t>
  </si>
  <si>
    <t>SJO/LYGU</t>
  </si>
  <si>
    <t xml:space="preserve">*Sacramento Cty Dist Atty Ofc - (R. Robello) - 911 calls, CADs/Logs HPD Rpt. No. 20-069633 </t>
  </si>
  <si>
    <t>L. Golden - 911 calls and Trancsripts on May 20, 2020</t>
  </si>
  <si>
    <t>*V. Devens (L. Grube) - Personnel files</t>
  </si>
  <si>
    <t>*V. Devens (D. Soucek) - BWC Footage 20-280196</t>
  </si>
  <si>
    <t>*Kauai PATs - BWC footage 20-255291</t>
  </si>
  <si>
    <t>N. Afalava - BWC Footage 20-252764 &amp; 20-263853</t>
  </si>
  <si>
    <t>*Bickerton Law Group (A. Kaili) - Police rpt, 911 rcdings, radio and CADs related to HPD Rpt. No. 20-275428</t>
  </si>
  <si>
    <t>*SIMS Hawaii obo Leavitt Yamane &amp; Soldner (J. Franklin) -BWC Footage 20-081638</t>
  </si>
  <si>
    <t>*V. Devens (V. Kaonohi) - Records related to MVC HPD Rpt. No. 20-230681</t>
  </si>
  <si>
    <t xml:space="preserve">*Kauai PATs (L. Patrick) - 911 calls </t>
  </si>
  <si>
    <t>*V. Devens (G. Montalbo Jr.) - Surveillance video related to HPD Rpt No. 17-355863</t>
  </si>
  <si>
    <t>C. Johnson - BWC Footage 20-287422</t>
  </si>
  <si>
    <t>*V. Devens (M. Arellano) - Rcds related to HPD Rpt. No. 19-486870-002</t>
  </si>
  <si>
    <t>*V. Devens (S. Ruiz) - 911 Recordings and Call logs 20-035584</t>
  </si>
  <si>
    <t>*V. Devens (S. Johnson) - Rcds related to HPD Rpt. No. 20-230495-001</t>
  </si>
  <si>
    <t>*V. Devens (A. Boyce) - Rcds related to HPD Rpt. No. 19-357764-001</t>
  </si>
  <si>
    <t>*V. Devens (D. Soucek) - 911 calls and call logs related to HPD Rpt No. 20-280196</t>
  </si>
  <si>
    <t>*V. Devens (P. Uyeunten) - 911 calls, CADs, BWC videos related to HPD Rpt. No. 20-022243</t>
  </si>
  <si>
    <t>*Dept. of AGs - BWC Footage 20-310709</t>
  </si>
  <si>
    <t>C. Tafaovale - BWC Footage 20-221422</t>
  </si>
  <si>
    <t>*V. Devens (W. Morey) - Rcds related to HPD Rpt. No. 19-187372</t>
  </si>
  <si>
    <t>*V. Devens (M. Wydrzynski) - Rcds related to DOI: 12/25/19</t>
  </si>
  <si>
    <t>*V. Devens (G. Guteirrez) - Rcds related to HPD Rpt No. 20-218392</t>
  </si>
  <si>
    <t>*V. Devens (F. Sing) - Rcds related to HPD Rpt No. 20-123859-001</t>
  </si>
  <si>
    <t>*V. Devens (S. Souza) - Rcds related to HPD Rpt No. 20-205275</t>
  </si>
  <si>
    <t xml:space="preserve">*S/H DCCA (E. Meyerson) - 911 Calls &amp; CADs </t>
  </si>
  <si>
    <t>D. Ramos - BWC Footage 20-216805</t>
  </si>
  <si>
    <t>*Law Office of W. Lawson (D. Trahan) - BWC Footage 20-165721</t>
  </si>
  <si>
    <t>*Noreen Kohl/Univerity of Hawaii at Moanoa</t>
  </si>
  <si>
    <t>*SIMS Hawaii obo Leavitt, Yamane, and Soldner (S. Behic) - BWC footage 20-203289</t>
  </si>
  <si>
    <t>*M. Crowell &amp; Assoicates  - BWC Footage 19-406944, 20-053230, 20-033814</t>
  </si>
  <si>
    <t>T. Waters - (576 Pepeekeo Pl.) 911 calls</t>
  </si>
  <si>
    <t xml:space="preserve">*Eric Seitz Esq. - Rcds related to disciplinary action for C. Correa </t>
  </si>
  <si>
    <t>*Eric Seitz Esq. - Rcds related to disciplinary action for J. Villanueva</t>
  </si>
  <si>
    <t>*Erics Seitz Esq. - Rcds related to disciplinary action for R. Dumlao</t>
  </si>
  <si>
    <t>*V. Devens (V. Johnson) - Rcds related to HPD Rpt. No. 19-342237-001</t>
  </si>
  <si>
    <t>*S/H DCCA (I. Kovalev) - Rcds related to HPD Rpt. No. 20-168527</t>
  </si>
  <si>
    <t>*IDS (A. Ray) Calls for svc, HPD incident repts</t>
  </si>
  <si>
    <t>*Air Force Ofc of Special Inves (C. Castro) Cy of 911 call related to HPD Rpt. No. 20-521945</t>
  </si>
  <si>
    <t>*Bickerton Law Group (D. Balfour) - Records related to HPD Rpt No. 18-160885</t>
  </si>
  <si>
    <t>*U.S. Probation Ofc (E. Maumea) - BWC video 20-301337</t>
  </si>
  <si>
    <t xml:space="preserve">S. Kam - 911 call </t>
  </si>
  <si>
    <t>*Dept of the Navy (DOI: 8/22/20) - 911 calls &amp; supporting documents</t>
  </si>
  <si>
    <t>*V. Devens (M. Arellano) - Client's Financial information</t>
  </si>
  <si>
    <t>*Chong Nishimoto Sia Nakamura &amp; Goya (M. Suehiro) - MVC Records</t>
  </si>
  <si>
    <t>*USAA - Audio file/files related to a 911 call HPD Rpt. No. 20-515471</t>
  </si>
  <si>
    <t>D. Blodgett - BWC Footage 20-315963 &amp; 20-500024</t>
  </si>
  <si>
    <t xml:space="preserve">*Claims Bureau USA - 911 Calls and CADs </t>
  </si>
  <si>
    <t>*Infonet - BWC footage 20-240142</t>
  </si>
  <si>
    <t>*MuckRock News,  HPD Settlement Data, info regarding legal claims</t>
  </si>
  <si>
    <t>*Law Offices of I. Mattoch (R. Martinez) - BWC footage 20-235623</t>
  </si>
  <si>
    <t>Bickerton Law Group (P. Gomez) - 911 call, radio, and CADs related to HPD Rpt No. 19-250214</t>
  </si>
  <si>
    <t>J. Molina - HPD Report Number for 911 Call</t>
  </si>
  <si>
    <t>E. Georgalopoulos - BWC footage</t>
  </si>
  <si>
    <t>*V. Devens (A. Ahuna) - 911 recordings, CADs, BWC related to HPD Rpt. No. 20-523354</t>
  </si>
  <si>
    <t>V. Woodward - Use of Force Incidents</t>
  </si>
  <si>
    <t>LYGU/SJO</t>
  </si>
  <si>
    <t>*SIMS Hawaii obo Leavitt, Yamane, and Soldner (D. McKinney) - BWC Footage 20-532187</t>
  </si>
  <si>
    <t>R. Bucknam - 911 call log</t>
  </si>
  <si>
    <t>*R. Serpe (Estate of J. Banks) - Rcds related to HPD Rpt No. 20-297075</t>
  </si>
  <si>
    <t>*V. Devens (A. Ah Yuen) - 911 recordings, call logs, BWC video realted to HPD Rpt. No. 20-213890</t>
  </si>
  <si>
    <t>*V. Devens ( T. Knief) - Rcds related to HPD Rpt No. 18-464806-001</t>
  </si>
  <si>
    <t>*U.S. Marine Corps (Z.Pchelka) - Audio &amp; video recordings related to HPD Rpt. No. 20-282906</t>
  </si>
  <si>
    <t>*V. Devens (K. Pine) - Records related to HPD Rpt No. 18-442340-001</t>
  </si>
  <si>
    <t>H. Kennesey - BWC Footage 20-585444</t>
  </si>
  <si>
    <t>J. Sandoval - BWC footage 20-585247</t>
  </si>
  <si>
    <t>S. Tolentino - BWC footage 20-515461</t>
  </si>
  <si>
    <t>J. Tschantret - Incident-level data on HPD ofcrs weapons/firearm use</t>
  </si>
  <si>
    <t>*V. Devens (I. Tafaovale) - Records related to HPD Rpt. No. 20-221422-001</t>
  </si>
  <si>
    <t>*G. Wilder (C. Obra) - Records related to HPD Rpt No. 20-192752</t>
  </si>
  <si>
    <t>J. Alo-Gunther - 911 call and call log made on 8/2/2020</t>
  </si>
  <si>
    <t>J. Macdonald - 911 call copy made on 9/5/2020</t>
  </si>
  <si>
    <t>*Bickerton Law Group (F. Gohier) - 911 calls, call log, radio related to HPD Rpt. No. 20-516405</t>
  </si>
  <si>
    <t>M. Hampton - BWC Footage 20-525728</t>
  </si>
  <si>
    <t xml:space="preserve">N. Poole - List of Calls for Service </t>
  </si>
  <si>
    <t>*V. Devens (N. Porter) - Rcds related to HPD Rpt. No. 20-577063-001</t>
  </si>
  <si>
    <t>G. Fellezs - 911 call logs from May 2019 to January 2020</t>
  </si>
  <si>
    <t>*USCGIS - BWC Footage 20-593407</t>
  </si>
  <si>
    <t>*Tammy Ramirez-Wojtowicz - 911 Calls and Call Logs related to HPD Rpt. No. 20-570864</t>
  </si>
  <si>
    <t>*Dept. of AGs - BWC Footage 20-651494</t>
  </si>
  <si>
    <t>*Eric Seitz Esq. - Rcds related to IA  No. 16-010 thru 16-019</t>
  </si>
  <si>
    <t>J. Biacan - BWC Footage 20-626529</t>
  </si>
  <si>
    <t>M. Martin - Copy of 911 call made on 10/24/2020</t>
  </si>
  <si>
    <t>S. McCary - 911 Call records related to HPD Rpt. No. 20-152551</t>
  </si>
  <si>
    <t>*Dept. of AGs - BWC Footage 19-334774</t>
  </si>
  <si>
    <t>*US CBP - BWC Footage 20-642150</t>
  </si>
  <si>
    <t>T. Yamamoto - 911 call rcds, logs on 10/4/2019</t>
  </si>
  <si>
    <t>L. Alvarez - BWC Footage 20-507926</t>
  </si>
  <si>
    <t>J. Domanguera - Audio cy of 911 call on 12/1/2020</t>
  </si>
  <si>
    <t>C. Elbertai -  Communication records on May 10, 2018</t>
  </si>
  <si>
    <t>G. Sayapheth - 911 Call and Call log made on 11/13/2020</t>
  </si>
  <si>
    <t>*J. Ahuna Law - BWC Footage 20-240142</t>
  </si>
  <si>
    <t>*V. Devens (A. Makakani) - Records related to 20-638069 &amp; Stats</t>
  </si>
  <si>
    <t>Child Welfare Services - BWC Footage</t>
  </si>
  <si>
    <t>*V. Devens (T. Dumaoal) - Records related to HPD Rpt No. 20-667780-001</t>
  </si>
  <si>
    <t>*Bickerton Law Group (R. Morikawa) - Police Rpty, 911 call, radio, and CADs related to DOI: 03/11/18</t>
  </si>
  <si>
    <t>R. Gloria - BWC Footage 20-664006</t>
  </si>
  <si>
    <t xml:space="preserve">G. Dawkins - BWC Footage 20-655502 </t>
  </si>
  <si>
    <t>D. Apostol - BWC Footage 20-068964</t>
  </si>
  <si>
    <t>*Bickerton Law Group (E. Alba) - 911 call, rad, &amp; CADs related to HPD Rpt No. 20-282866</t>
  </si>
  <si>
    <t>*J. Kim Law (Dr. D. Ching) - Police Report &amp; BWC Footage 20-609672</t>
  </si>
  <si>
    <t>*TSA - 911 Calls and Call Logs for December 27, 2020</t>
  </si>
  <si>
    <t>*Law Offices of M. Wut - BWC Footage 20-570862</t>
  </si>
  <si>
    <t>*V. Devens (C. Soares) - Rcds related to 19-105389</t>
  </si>
  <si>
    <t>*Law Offices of M. Wut - BWC Footage 20-689883</t>
  </si>
  <si>
    <t>H. Ferguson Brey - BWC Footage 20-644509</t>
  </si>
  <si>
    <t>C. Fortuna - BWC Footage 20-683404</t>
  </si>
  <si>
    <t>G. Landry - BWC Footage 20-184652, 20-157448, &amp; 20-152645</t>
  </si>
  <si>
    <t>J. Quiros - 911 calls made between March and May 2020</t>
  </si>
  <si>
    <t>*Einwechter &amp; Hyatt Law - 911 Call Logs</t>
  </si>
  <si>
    <t>*Dept. of Army - 911 Call oin 5/3/2020</t>
  </si>
  <si>
    <t>*J. Ahuna Law - 911 calls related to HPD Rpt 20-663303</t>
  </si>
  <si>
    <t>*J. Ahuna Law - Call from EMS related to HPD Rpt. No. 20-663303</t>
  </si>
  <si>
    <t>*Dept. of Army - CADs for 20-165891</t>
  </si>
  <si>
    <t>E. Abarca - BWC Footage 20-703091</t>
  </si>
  <si>
    <t>*Dept. of Army - HPD Reports for 20-165891</t>
  </si>
  <si>
    <t>*Dept. of AGs - BWC Footage 21-038467</t>
  </si>
  <si>
    <t>*Bickerton Law (A. Martin) - 911 recordings, radio, &amp; CADs related to HPD Rpt. NO. 20-573363</t>
  </si>
  <si>
    <t xml:space="preserve">J. Clark - 911 call, radio recordings, CADs </t>
  </si>
  <si>
    <t>*Bickerton Law (D. Seo) - 911 recordings, radio, &amp; CADs 20-278925</t>
  </si>
  <si>
    <t>J. Lee - BWC Footage 20-645273</t>
  </si>
  <si>
    <t>E. Odquina - BWC Footage 21-018885</t>
  </si>
  <si>
    <t>D. and K. Becker - Police rpts, BWC footage, 911 Dispatch Rcdings related to HPD Rpt. No. 21-022127</t>
  </si>
  <si>
    <t>T. Folsom - BWC Footage 21-006637</t>
  </si>
  <si>
    <t>G. Landry - CADs to HPD Reports</t>
  </si>
  <si>
    <t>*National Interstate Insurance - BWC Footage 20-687520</t>
  </si>
  <si>
    <t>*J. Merrill, Esq. - Rcds of 911 calls, 911 calls, and Rpts related to incident on 11/2/2018</t>
  </si>
  <si>
    <t>*Trecker, Fritz, and Williams (S. Gilman) - 911 Recordings, Log, BWC Footage 18-374757</t>
  </si>
  <si>
    <t>*V. Devens (T. Lancaster) - Rcds related to HPD Rpt. No. 21-070267</t>
  </si>
  <si>
    <t>*V. Devens (I. Tafaovale) - Rcds related to HPD Rpt. No 20-221422</t>
  </si>
  <si>
    <t>*Dept. of Army - CADs and 911 Call 19-305219</t>
  </si>
  <si>
    <t>W. Sarcedo - BWC Footage 20-698468</t>
  </si>
  <si>
    <t>*Bickerton Law (E. Alba) - 911 Recordings, radio, &amp; CADs related to HPD Rpt. No. 20-282866</t>
  </si>
  <si>
    <t>*Law Office of H. Luke - BWC footage 21-079017 relaesed to media</t>
  </si>
  <si>
    <t>P. Crawford-Oliva - BWC Footage 21-041307</t>
  </si>
  <si>
    <t>J. Lee - BWC Footage for 12 different cases</t>
  </si>
  <si>
    <t>Corrales - BWC Footage 21-063601</t>
  </si>
  <si>
    <t>*V. Devens (D. Hale) - Rcds related to MVC on 1/5/21</t>
  </si>
  <si>
    <t>*V. Devens (P. Villegas) - Rcds related to HPD Rpt 21-066258</t>
  </si>
  <si>
    <t>S. Biddulph - 911 call logs, recordings, and BWC transcripts on 1/3/2021</t>
  </si>
  <si>
    <t>*Request from NFL - Rcds related to HPD Rpt. No. 21-085242</t>
  </si>
  <si>
    <t>*Hawaii Accident Law Ctr - Additional BWC 19-028491</t>
  </si>
  <si>
    <t>*SIMS Hawaii obo Leavitt, Yamane, and Soldner - BWC Footage 21-077411</t>
  </si>
  <si>
    <t>M. Roshak - Call logs for incident on April 5, 2019</t>
  </si>
  <si>
    <t>S. Biddulph - BWC Footage 21-046135, 21-061406, 21-061407</t>
  </si>
  <si>
    <t>*Janice P. Kim Esq. (D. Callins) - BWC Footage 20-672512</t>
  </si>
  <si>
    <t>*Chong, Nishimoto, Nakamura, Goya (M. Suehiro) - Rcds related to accident on 7/22/20</t>
  </si>
  <si>
    <t>*Phillips Black, Inc - Laboratory manuals, procedures, protocols to perform analysis</t>
  </si>
  <si>
    <t>G. Landry - BWC Footage 20-115713, 20-115714, 20-115649</t>
  </si>
  <si>
    <t>*A. Wooten Esq. - BWC video for Officer in 21-045324</t>
  </si>
  <si>
    <t>*Dept. of AGs - 911 calls, CADs, Radio Rcdings related to HPD Rpt 21-112637</t>
  </si>
  <si>
    <t>A. Cambra 3rd - BWC Footage 21-085044</t>
  </si>
  <si>
    <t>C. Aoki - 911 Call logs for incident on November 25, 2019</t>
  </si>
  <si>
    <t>*Bickerton Law (P. Kahao) - 911 recordings, radio, &amp; CADs related to HPD Rpt. No. 20-205999</t>
  </si>
  <si>
    <t>K. Hermann - BWC Footage 21-103221 &amp; 21-100418</t>
  </si>
  <si>
    <t>*Dept. of AGs - Radio Transmission and CADs 21-089766</t>
  </si>
  <si>
    <t>Y. Spiker - BWC Footage 21-022360</t>
  </si>
  <si>
    <t>P. Wenstrand - BWC Footage 21-058734 &amp; 21-043513</t>
  </si>
  <si>
    <t>*Dept of Army - BWC Footage 21-018429</t>
  </si>
  <si>
    <t>R. Luther - Arrest Rpts, Calls to Service, Police Blotter records for M.D.</t>
  </si>
  <si>
    <t>*ATF - BWC Footage 21-125635</t>
  </si>
  <si>
    <t>*Office of Fed PD - BWC Footage and Dash Cam for Ofcr. On 3/25/2021</t>
  </si>
  <si>
    <t>S. Yang - BWC Footage 21-101302, 21-097723, 21-106252, 17-429383</t>
  </si>
  <si>
    <t>*CB Law Ctr. Brian Black - UIPA Log FY 2020</t>
  </si>
  <si>
    <t>*Office of Fed. PDs - All available BWC footage ad Dash Cam for incident on 3/25/21</t>
  </si>
  <si>
    <t>D. Zardosht - BWC Footage 21-117235</t>
  </si>
  <si>
    <t>J. Dollente - BWC Footage 20-653318</t>
  </si>
  <si>
    <t>*FBI - 911 Calls, CADs, Reports 12-258968</t>
  </si>
  <si>
    <t>*SIMS Hawaii obo Leavitt, Yamane, and Soldner - BWC Footage 19-198659</t>
  </si>
  <si>
    <t>O. Myronyuk - BWC Footage 21-069850 &amp; 20-276132</t>
  </si>
  <si>
    <t>B. Orf- BWC Footage 21-036758</t>
  </si>
  <si>
    <t>*USMC - BWC Footage, Radio Rcdings, 911 Calls, Call Logs related to HPD Rpt. No 21-118118</t>
  </si>
  <si>
    <t>*USMC - 911 Calls made on August 17, 2020</t>
  </si>
  <si>
    <t>W. Om - BWC Footage 21-105223</t>
  </si>
  <si>
    <t>*Yale PD - Crime Stats</t>
  </si>
  <si>
    <t>*V. Devens (P. Kihara) - Rcds related to HPD Rpt. No. 21-016511</t>
  </si>
  <si>
    <t>*V. Devens (M. Scroggins) - Rcds related to HPD Rpt. No. 21-077192</t>
  </si>
  <si>
    <t>*V. Devens (S. Jancuk) - Rcds related to HPD Rpt. No. 21-137637</t>
  </si>
  <si>
    <t>G. Stephanos - BWC Footage  21-049334</t>
  </si>
  <si>
    <t>*Bickerton Law (L. Miyeni) - BWC footage, Taser Cams, 911 Calls</t>
  </si>
  <si>
    <t>SJO/LYGU/COR</t>
  </si>
  <si>
    <t>M. Strutner - BWC Footage 21-128948</t>
  </si>
  <si>
    <t>J. Liftee - 911 call related to 21-089766</t>
  </si>
  <si>
    <t>D. Beri - 911 call related to 21-156897</t>
  </si>
  <si>
    <t>A. Eck - BWC Footage 21-118817</t>
  </si>
  <si>
    <t>E. Anastas - BWC Footage 21-118853</t>
  </si>
  <si>
    <t>L. &amp; F. Miyasaki - HPD Reports &amp; 911 Call logs</t>
  </si>
  <si>
    <t>*Bickerton Law (L. Miyeni) - BWC footage, Taser Cams, 911 Calls, Radio Trans., Police Rpts</t>
  </si>
  <si>
    <t>T. Mammo - BWC Footage 21-143844</t>
  </si>
  <si>
    <t>T. Ryan - BWC Footage 20-314322 &amp; 21-131258</t>
  </si>
  <si>
    <t>*Legal Aid Society - 911 Call on 11/23/20</t>
  </si>
  <si>
    <t>*SIMS Hawaii obo Leavitt, Yamane, and Soldner - BWC Footage 20-112096</t>
  </si>
  <si>
    <t>*Hickam Legal - BWC Footage 21-133086</t>
  </si>
  <si>
    <t>*Hickam Legal - BWC Footage 21-144346</t>
  </si>
  <si>
    <t>*Bickerton Law (L. Miyeni) - BWC footage, Taser Cams, 911 Calls, Radio Trans., Police Rpts (Same as #388)</t>
  </si>
  <si>
    <t>*Request from NFL - Additional Info related to 21-085242</t>
  </si>
  <si>
    <t>C. Dansie - BWC Footage 21-096848</t>
  </si>
  <si>
    <t>*Ofc of Bocell Ridley P.C. - Rpts, 911 calls, BWC footage, radio, dash cam related to J.M.</t>
  </si>
  <si>
    <t>*US Probation Office - BWC footage 21-174203</t>
  </si>
  <si>
    <t>*SIMS Hawaii obo Leavitt, Yamane, and Soldner - BWC Footage 21-140957</t>
  </si>
  <si>
    <t>C. Wolf - 911 Call log on December 19, 2020 for address</t>
  </si>
  <si>
    <t>M. Sessa - BWC footage 21-129393</t>
  </si>
  <si>
    <t xml:space="preserve">*Remillard and Huynh: a Law Partnership - BWC Footage 20-547054 </t>
  </si>
  <si>
    <t>*Law Office of G. Wilder - Accident Rpt, photos, statement, &amp; BWC footage related to HPD Rpt. No. 21-182427</t>
  </si>
  <si>
    <t>*CB Law Ctr - Use-of-Force Data sent to the FBI Use of Force Data Base &amp; # of cases</t>
  </si>
  <si>
    <t>V. Arita - Call logs from 5/1/2020 to present requesting HPD to address</t>
  </si>
  <si>
    <t>R. Borges - # of times HPD called to residence from 2006 to present</t>
  </si>
  <si>
    <t>J. McCarthy - BWC Footage 21-162628</t>
  </si>
  <si>
    <t>*Dept of Army - BWC Footage and 911 Recordings related to HPD Rpt. No. 21-145865</t>
  </si>
  <si>
    <t>*Eric Seitz Esq.- Radio, Video, and HPD Reports for Incident involving I. Sykap</t>
  </si>
  <si>
    <t>T. Noyes - list of dates and times police responded to address</t>
  </si>
  <si>
    <t>S. McCray - Call log for 21-152551</t>
  </si>
  <si>
    <t>*Dept. of Public Safety NED - 911 Call on March 31, 2021</t>
  </si>
  <si>
    <t>C. Garcia - BWC Footage 21-145705</t>
  </si>
  <si>
    <t>R. Van Houtvan - BWC Footage 21-174607</t>
  </si>
  <si>
    <t>*Hickam Legal - BWC Footage 21-023338</t>
  </si>
  <si>
    <t>A. Brinckman-Coronal - BWC Footage 21-145865</t>
  </si>
  <si>
    <t>L. Peer - BWC Footage 21-050375</t>
  </si>
  <si>
    <t>*NCIS - 911 call logs for service on 5/11/19</t>
  </si>
  <si>
    <t>*HIDOE - HPD Reports and Status of Cases</t>
  </si>
  <si>
    <t>J. Burks - Ofcr Timesheet and Overtime Cards (given to officers)</t>
  </si>
  <si>
    <t>A. Kaneshiro - Ofcr Timesheet and Ovterime Cards (given to officers)</t>
  </si>
  <si>
    <t>A. Dumonthier - Daily # of arrest and racial and ethnic comp from 1/1/20 - 3/31/20</t>
  </si>
  <si>
    <t>*Marr, Jones &amp; Wang - HPD Rpt, audio rcdings of statements, BWC Footage related to HPD Rpt. No. 19-238142</t>
  </si>
  <si>
    <t>*Daphnee Barbee Esq. - HPD rpts for matter on May 8, 2021 involving client, A.B.</t>
  </si>
  <si>
    <t>*USAA - 911 Call from insured on 3/12/21</t>
  </si>
  <si>
    <t>C. Burkhardt - BWC Footage 21-001767</t>
  </si>
  <si>
    <t>J. Mailolo - BWC Footage 21-001613</t>
  </si>
  <si>
    <t>T. Hackney - BWC Footage 21-194807</t>
  </si>
  <si>
    <t>M and M. Sack - 911 calls or call logs from neighbor</t>
  </si>
  <si>
    <t>*Bickerton Law (J. Staudinger) - 911 recordings, radio, and CADs related to HPD Rpt. No. 20-690359</t>
  </si>
  <si>
    <t>J. Hee - BWC Footage 21-210112</t>
  </si>
  <si>
    <t>C. Eveland - BWC Footage 21-194693</t>
  </si>
  <si>
    <t>O. Hartman - BWC Footage 20-244556</t>
  </si>
  <si>
    <t>*Progressive Insurance - Call logs for incident on H-3 on 4/3/21</t>
  </si>
  <si>
    <t>F. De La Rosa - 911 Call pertinent to 21-206906</t>
  </si>
  <si>
    <t>F. De La Rosa - 911 Call log pertinent to 21-206906</t>
  </si>
  <si>
    <t>C. Demille - BWC footage, surveillance footage, radio, 911 calls, call logs related to HPD Rpt. Nos. 21-189565 &amp; 21-189266</t>
  </si>
  <si>
    <t>*Lingenbrink Cazares Law (I. Olive) - 911 call, CADs, Police Rpt, Statements, Photos, Video 21-197530</t>
  </si>
  <si>
    <t>*Remillard and Huynh: a Law Partnership - BWC Footage 20-627722</t>
  </si>
  <si>
    <t>*Bickerton Law (R. Bowers) - 911 recordings, radio, and CADs related to HPD Rpt. No.19-412411</t>
  </si>
  <si>
    <t>*Hawaii Accident Law Ctr - Police Dash Camera and additional BWC Footage 19-028491</t>
  </si>
  <si>
    <t>*Roeca Luria Shin - 911 recordings related to HPD Rpt. No. 19-447299</t>
  </si>
  <si>
    <t>*Daniel Pagliarini Esq. (V. Fernandez &amp; R. Hangad) - BWC Footage 21-228135</t>
  </si>
  <si>
    <t>B. Pagaduan - BWC Footage 19-287115</t>
  </si>
  <si>
    <t>K. Tautua - Call log of all times police were called to residence from 12/1/2019 - 12/2/2020</t>
  </si>
  <si>
    <t>*Dept of Army - BWC Footage 20-695599</t>
  </si>
  <si>
    <t>*Real Estate Strategies - Call logs to Address</t>
  </si>
  <si>
    <t>*SIMS Hawaii obo Leavitt, Yamane, and Soldner - BWC Footage 20-608909</t>
  </si>
  <si>
    <t>S. Adams and N. Orr - BWC Footage 21-237306 &amp; 20-700909</t>
  </si>
  <si>
    <t>*B. Suzan - Log reflecting requests and responses for BWC and hourly rates from 1/1/21 - 6/27/21</t>
  </si>
  <si>
    <t>K. Nono-Kawaahau - BWC Footage 21-021935, 19-472428, 19-345269</t>
  </si>
  <si>
    <t>J. McAlman - BWC Footage 21-205530</t>
  </si>
  <si>
    <t>*SIMS Hawaii obo Leavitt, Yamane, and Soldner - BWC Footage 21-230340</t>
  </si>
  <si>
    <t>*US Dept. of Justice - 911 Call and CADs 21-089720</t>
  </si>
  <si>
    <t xml:space="preserve">*CB Law Ctr - Most Recent Releasable HPD Report &amp; info being tracked electronically </t>
  </si>
  <si>
    <t xml:space="preserve">X </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</si>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</sst>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9">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
      <patternFill patternType="solid">
        <fgColor theme="0" tint="-4.9989318521683403E-2"/>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79">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49" fontId="27" fillId="0" borderId="11" xfId="0" applyNumberFormat="1" applyFont="1" applyBorder="1" applyAlignment="1" applyProtection="1">
      <alignment horizontal="center" vertical="center" wrapText="1"/>
      <protection locked="0"/>
    </xf>
    <xf numFmtId="164" fontId="27" fillId="0" borderId="25" xfId="0" applyNumberFormat="1" applyFont="1" applyBorder="1" applyAlignment="1" applyProtection="1">
      <alignment horizontal="center" wrapText="1"/>
      <protection locked="0"/>
    </xf>
    <xf numFmtId="0" fontId="27" fillId="0" borderId="4" xfId="0" applyNumberFormat="1" applyFont="1" applyBorder="1" applyAlignment="1" applyProtection="1">
      <alignment horizontal="center" vertical="center" wrapText="1"/>
      <protection locked="0"/>
    </xf>
    <xf numFmtId="49" fontId="27" fillId="0" borderId="13" xfId="0" applyNumberFormat="1" applyFont="1" applyBorder="1" applyAlignment="1" applyProtection="1">
      <alignment horizontal="center" vertical="center" wrapText="1"/>
      <protection locked="0"/>
    </xf>
    <xf numFmtId="0" fontId="27" fillId="0" borderId="4" xfId="0" applyNumberFormat="1" applyFont="1" applyBorder="1" applyAlignment="1" applyProtection="1">
      <alignment horizontal="left"/>
      <protection locked="0"/>
    </xf>
    <xf numFmtId="0" fontId="24" fillId="0" borderId="4" xfId="0" applyNumberFormat="1" applyFont="1" applyBorder="1" applyAlignment="1" applyProtection="1">
      <alignment horizontal="center" vertical="center" wrapText="1"/>
      <protection locked="0"/>
    </xf>
    <xf numFmtId="0" fontId="27" fillId="0" borderId="18" xfId="0" applyNumberFormat="1" applyFont="1" applyBorder="1" applyAlignment="1" applyProtection="1">
      <alignment horizontal="center" vertical="center" wrapText="1"/>
      <protection locked="0"/>
    </xf>
    <xf numFmtId="49" fontId="22" fillId="0" borderId="11" xfId="0" applyNumberFormat="1" applyFont="1" applyFill="1" applyBorder="1" applyAlignment="1" applyProtection="1">
      <alignment horizontal="center" vertical="center" wrapText="1"/>
      <protection locked="0"/>
    </xf>
    <xf numFmtId="164" fontId="22" fillId="5" borderId="18" xfId="0" applyNumberFormat="1" applyFont="1" applyFill="1" applyBorder="1" applyAlignment="1" applyProtection="1">
      <alignment horizontal="center" vertical="center" wrapText="1"/>
      <protection locked="0"/>
    </xf>
    <xf numFmtId="168" fontId="27" fillId="5" borderId="13" xfId="0" applyNumberFormat="1" applyFont="1" applyFill="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wrapText="1"/>
      <protection locked="0"/>
    </xf>
    <xf numFmtId="164" fontId="22" fillId="0" borderId="18" xfId="0" applyNumberFormat="1" applyFont="1" applyFill="1" applyBorder="1" applyAlignment="1" applyProtection="1">
      <alignment horizontal="center" vertical="center" wrapText="1"/>
      <protection locked="0"/>
    </xf>
    <xf numFmtId="164" fontId="22" fillId="28" borderId="18" xfId="0" applyNumberFormat="1" applyFont="1" applyFill="1" applyBorder="1" applyAlignment="1" applyProtection="1">
      <alignment horizontal="center" vertical="center" wrapText="1"/>
      <protection locked="0"/>
    </xf>
    <xf numFmtId="0" fontId="27" fillId="5" borderId="3" xfId="0" applyNumberFormat="1" applyFont="1" applyFill="1" applyBorder="1" applyAlignment="1" applyProtection="1">
      <alignment horizontal="left"/>
      <protection locked="0"/>
    </xf>
    <xf numFmtId="0" fontId="27" fillId="5" borderId="3" xfId="0" applyNumberFormat="1" applyFont="1" applyFill="1" applyBorder="1" applyAlignment="1" applyProtection="1">
      <alignment horizontal="center"/>
      <protection locked="0"/>
    </xf>
    <xf numFmtId="49" fontId="27" fillId="5" borderId="4" xfId="0" applyNumberFormat="1" applyFont="1" applyFill="1" applyBorder="1" applyAlignment="1" applyProtection="1">
      <alignment horizontal="center"/>
      <protection locked="0"/>
    </xf>
    <xf numFmtId="164" fontId="22" fillId="5" borderId="4" xfId="0" applyNumberFormat="1" applyFont="1" applyFill="1" applyBorder="1" applyAlignment="1" applyProtection="1">
      <alignment horizontal="center" vertical="center"/>
      <protection locked="0"/>
    </xf>
    <xf numFmtId="49" fontId="22" fillId="5" borderId="18" xfId="0" applyNumberFormat="1" applyFont="1" applyFill="1" applyBorder="1" applyAlignment="1" applyProtection="1">
      <alignment horizontal="center" vertical="center" wrapText="1"/>
      <protection locked="0"/>
    </xf>
    <xf numFmtId="164" fontId="22" fillId="5" borderId="17" xfId="0" applyNumberFormat="1" applyFont="1" applyFill="1" applyBorder="1" applyAlignment="1" applyProtection="1">
      <alignment horizontal="center" wrapText="1"/>
      <protection locked="0"/>
    </xf>
    <xf numFmtId="49" fontId="22" fillId="5" borderId="13" xfId="0" applyNumberFormat="1" applyFont="1" applyFill="1" applyBorder="1" applyAlignment="1" applyProtection="1">
      <alignment horizontal="center" vertical="center" wrapText="1"/>
      <protection locked="0"/>
    </xf>
    <xf numFmtId="0" fontId="22" fillId="5" borderId="18" xfId="0" applyNumberFormat="1" applyFont="1" applyFill="1" applyBorder="1" applyAlignment="1" applyProtection="1">
      <alignment horizontal="center" vertical="center" wrapText="1"/>
      <protection locked="0"/>
    </xf>
    <xf numFmtId="168" fontId="27" fillId="5" borderId="15" xfId="0" applyNumberFormat="1" applyFont="1" applyFill="1" applyBorder="1" applyAlignment="1" applyProtection="1">
      <alignment horizontal="center" vertical="center" wrapText="1"/>
      <protection locked="0"/>
    </xf>
    <xf numFmtId="0" fontId="27" fillId="5" borderId="4" xfId="0" applyNumberFormat="1" applyFont="1" applyFill="1" applyBorder="1" applyAlignment="1" applyProtection="1">
      <alignment horizontal="center"/>
      <protection locked="0"/>
    </xf>
    <xf numFmtId="164" fontId="22" fillId="5" borderId="4" xfId="0" applyNumberFormat="1" applyFont="1" applyFill="1" applyBorder="1" applyAlignment="1" applyProtection="1">
      <alignment horizontal="center" vertical="center" wrapText="1"/>
      <protection locked="0"/>
    </xf>
    <xf numFmtId="164" fontId="22" fillId="5" borderId="22" xfId="0" applyNumberFormat="1" applyFont="1" applyFill="1" applyBorder="1" applyAlignment="1" applyProtection="1">
      <alignment horizontal="center" vertical="center" wrapText="1"/>
      <protection locked="0"/>
    </xf>
    <xf numFmtId="0" fontId="27" fillId="5" borderId="5" xfId="0" applyNumberFormat="1" applyFont="1" applyFill="1" applyBorder="1" applyAlignment="1" applyProtection="1">
      <alignment horizontal="left"/>
      <protection locked="0"/>
    </xf>
    <xf numFmtId="0" fontId="27" fillId="5" borderId="5" xfId="0" applyNumberFormat="1" applyFont="1" applyFill="1" applyBorder="1" applyAlignment="1" applyProtection="1">
      <alignment horizontal="center"/>
      <protection locked="0"/>
    </xf>
    <xf numFmtId="0" fontId="27" fillId="0" borderId="3" xfId="0" applyNumberFormat="1" applyFont="1" applyFill="1" applyBorder="1" applyAlignment="1" applyProtection="1">
      <alignment horizontal="left"/>
      <protection locked="0"/>
    </xf>
    <xf numFmtId="0" fontId="27" fillId="0" borderId="4" xfId="0" applyNumberFormat="1" applyFont="1" applyFill="1" applyBorder="1" applyAlignment="1" applyProtection="1">
      <alignment horizontal="center"/>
      <protection locked="0"/>
    </xf>
    <xf numFmtId="49" fontId="27" fillId="0" borderId="4" xfId="0" applyNumberFormat="1" applyFont="1" applyFill="1" applyBorder="1" applyAlignment="1" applyProtection="1">
      <alignment horizontal="center"/>
      <protection locked="0"/>
    </xf>
    <xf numFmtId="164" fontId="22" fillId="0" borderId="4" xfId="0" applyNumberFormat="1" applyFont="1" applyFill="1" applyBorder="1" applyAlignment="1" applyProtection="1">
      <alignment horizontal="center" vertical="center"/>
      <protection locked="0"/>
    </xf>
    <xf numFmtId="164" fontId="22" fillId="0" borderId="22" xfId="0" applyNumberFormat="1" applyFont="1" applyFill="1" applyBorder="1" applyAlignment="1" applyProtection="1">
      <alignment horizontal="center" vertical="center" wrapText="1"/>
      <protection locked="0"/>
    </xf>
    <xf numFmtId="49" fontId="22" fillId="0" borderId="22" xfId="0" applyNumberFormat="1" applyFont="1" applyFill="1" applyBorder="1" applyAlignment="1" applyProtection="1">
      <alignment horizontal="center" vertical="center" wrapText="1"/>
      <protection locked="0"/>
    </xf>
    <xf numFmtId="164" fontId="22" fillId="0" borderId="23" xfId="0" applyNumberFormat="1" applyFont="1" applyFill="1" applyBorder="1" applyAlignment="1" applyProtection="1">
      <alignment horizontal="center" wrapText="1"/>
      <protection locked="0"/>
    </xf>
    <xf numFmtId="49" fontId="22" fillId="0" borderId="15" xfId="0" applyNumberFormat="1" applyFont="1" applyFill="1" applyBorder="1" applyAlignment="1" applyProtection="1">
      <alignment horizontal="center" vertical="center" wrapText="1"/>
      <protection locked="0"/>
    </xf>
    <xf numFmtId="0" fontId="22" fillId="0" borderId="22" xfId="0" applyNumberFormat="1" applyFont="1" applyFill="1" applyBorder="1" applyAlignment="1" applyProtection="1">
      <alignment horizontal="center" vertical="center" wrapText="1"/>
      <protection locked="0"/>
    </xf>
    <xf numFmtId="168" fontId="27" fillId="0" borderId="15" xfId="0" applyNumberFormat="1" applyFont="1" applyFill="1" applyBorder="1" applyAlignment="1" applyProtection="1">
      <alignment horizontal="center" vertical="center" wrapText="1"/>
      <protection locked="0"/>
    </xf>
    <xf numFmtId="168" fontId="27" fillId="5" borderId="14" xfId="0" applyNumberFormat="1" applyFont="1" applyFill="1" applyBorder="1" applyAlignment="1" applyProtection="1">
      <alignment horizontal="center" vertical="center" wrapText="1"/>
      <protection locked="0"/>
    </xf>
    <xf numFmtId="168" fontId="27" fillId="0" borderId="14" xfId="0" applyNumberFormat="1" applyFont="1" applyFill="1" applyBorder="1" applyAlignment="1" applyProtection="1">
      <alignment horizontal="center" vertical="center" wrapText="1"/>
      <protection locked="0"/>
    </xf>
    <xf numFmtId="164" fontId="27" fillId="5" borderId="11" xfId="0" applyNumberFormat="1" applyFont="1" applyFill="1" applyBorder="1" applyAlignment="1" applyProtection="1">
      <alignment horizontal="center" vertical="center" wrapText="1"/>
      <protection locked="0"/>
    </xf>
    <xf numFmtId="164" fontId="22" fillId="5" borderId="11" xfId="0" applyNumberFormat="1" applyFont="1" applyFill="1" applyBorder="1" applyAlignment="1" applyProtection="1">
      <alignment horizontal="center" vertical="center" wrapText="1"/>
      <protection locked="0"/>
    </xf>
    <xf numFmtId="0" fontId="27" fillId="0" borderId="5" xfId="0" applyNumberFormat="1" applyFont="1" applyFill="1" applyBorder="1" applyAlignment="1" applyProtection="1">
      <alignment horizontal="left"/>
      <protection locked="0"/>
    </xf>
    <xf numFmtId="0" fontId="22" fillId="5" borderId="4" xfId="0" applyNumberFormat="1" applyFont="1" applyFill="1" applyBorder="1" applyAlignment="1" applyProtection="1">
      <alignment horizontal="center" vertical="center" wrapText="1"/>
      <protection locked="0"/>
    </xf>
    <xf numFmtId="0" fontId="22" fillId="5" borderId="17" xfId="0" applyNumberFormat="1" applyFont="1" applyFill="1" applyBorder="1" applyAlignment="1" applyProtection="1">
      <alignment horizontal="center" vertical="center" wrapText="1"/>
      <protection locked="0"/>
    </xf>
    <xf numFmtId="2" fontId="22" fillId="5" borderId="13" xfId="0" applyNumberFormat="1" applyFont="1" applyFill="1" applyBorder="1" applyAlignment="1" applyProtection="1">
      <alignment horizontal="right" vertical="center" wrapText="1"/>
      <protection locked="0"/>
    </xf>
    <xf numFmtId="2" fontId="22" fillId="5" borderId="4" xfId="0" applyNumberFormat="1" applyFont="1" applyFill="1" applyBorder="1" applyAlignment="1" applyProtection="1">
      <alignment horizontal="right" vertical="center" wrapText="1"/>
      <protection locked="0"/>
    </xf>
    <xf numFmtId="2" fontId="22" fillId="5" borderId="12" xfId="0" applyNumberFormat="1" applyFont="1" applyFill="1" applyBorder="1" applyAlignment="1" applyProtection="1">
      <alignment horizontal="right" vertical="center" wrapText="1"/>
      <protection locked="0"/>
    </xf>
    <xf numFmtId="0" fontId="22" fillId="5" borderId="22" xfId="0" applyNumberFormat="1" applyFont="1" applyFill="1" applyBorder="1" applyAlignment="1" applyProtection="1">
      <alignment horizontal="center" vertical="center" wrapText="1"/>
      <protection locked="0"/>
    </xf>
    <xf numFmtId="0" fontId="22" fillId="0" borderId="4" xfId="0" applyNumberFormat="1" applyFont="1" applyFill="1" applyBorder="1" applyAlignment="1" applyProtection="1">
      <alignment horizontal="center" vertical="center" wrapText="1"/>
      <protection locked="0"/>
    </xf>
    <xf numFmtId="0" fontId="22" fillId="0" borderId="23" xfId="0" applyNumberFormat="1" applyFont="1" applyFill="1" applyBorder="1" applyAlignment="1" applyProtection="1">
      <alignment horizontal="center" vertical="center" wrapText="1"/>
      <protection locked="0"/>
    </xf>
    <xf numFmtId="2" fontId="22" fillId="0" borderId="2" xfId="0" applyNumberFormat="1" applyFont="1" applyFill="1" applyBorder="1" applyAlignment="1" applyProtection="1">
      <alignment horizontal="right" vertical="center" wrapText="1"/>
      <protection locked="0"/>
    </xf>
    <xf numFmtId="2" fontId="22" fillId="0" borderId="4" xfId="0" applyNumberFormat="1" applyFont="1" applyFill="1" applyBorder="1" applyAlignment="1" applyProtection="1">
      <alignment horizontal="right" vertical="center" wrapText="1"/>
      <protection locked="0"/>
    </xf>
    <xf numFmtId="166" fontId="22" fillId="28" borderId="19" xfId="0" applyNumberFormat="1" applyFont="1" applyFill="1" applyBorder="1" applyAlignment="1" applyProtection="1">
      <alignment horizontal="right" vertical="center" wrapText="1"/>
      <protection locked="0"/>
    </xf>
    <xf numFmtId="166" fontId="27" fillId="5" borderId="19" xfId="0" applyNumberFormat="1" applyFont="1" applyFill="1" applyBorder="1" applyAlignment="1" applyProtection="1">
      <alignment wrapText="1"/>
      <protection locked="0"/>
    </xf>
    <xf numFmtId="166" fontId="22" fillId="0" borderId="15" xfId="0" applyNumberFormat="1" applyFont="1" applyFill="1" applyBorder="1" applyAlignment="1" applyProtection="1">
      <alignment wrapText="1"/>
      <protection locked="0"/>
    </xf>
    <xf numFmtId="166" fontId="22" fillId="0" borderId="17" xfId="0" applyNumberFormat="1" applyFont="1" applyFill="1" applyBorder="1" applyAlignment="1" applyProtection="1">
      <alignment wrapText="1"/>
      <protection locked="0"/>
    </xf>
    <xf numFmtId="166" fontId="22" fillId="0" borderId="13" xfId="0" applyNumberFormat="1" applyFont="1" applyFill="1" applyBorder="1" applyAlignment="1" applyProtection="1">
      <alignment wrapText="1"/>
      <protection locked="0"/>
    </xf>
    <xf numFmtId="166" fontId="22" fillId="5" borderId="19" xfId="0" applyNumberFormat="1" applyFont="1" applyFill="1" applyBorder="1" applyAlignment="1" applyProtection="1">
      <alignment horizontal="right" vertical="center" wrapText="1"/>
      <protection locked="0"/>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10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7" tint="0.39994506668294322"/>
        </patternFill>
      </fill>
    </dxf>
    <dxf>
      <font>
        <color theme="0"/>
      </font>
    </dxf>
    <dxf>
      <fill>
        <patternFill>
          <bgColor theme="7"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ill>
        <patternFill>
          <bgColor theme="7" tint="0.39994506668294322"/>
        </patternFill>
      </fill>
    </dxf>
    <dxf>
      <fill>
        <patternFill>
          <bgColor theme="7" tint="0.59996337778862885"/>
        </patternFill>
      </fill>
    </dxf>
    <dxf>
      <font>
        <color theme="0"/>
      </font>
    </dxf>
    <dxf>
      <fill>
        <patternFill>
          <bgColor theme="7" tint="0.39994506668294322"/>
        </patternFill>
      </fill>
    </dxf>
    <dxf>
      <font>
        <color theme="0"/>
      </font>
    </dxf>
    <dxf>
      <font>
        <color theme="0"/>
      </font>
    </dxf>
    <dxf>
      <font>
        <color theme="0"/>
      </font>
    </dxf>
    <dxf>
      <font>
        <color theme="1"/>
      </font>
    </dxf>
    <dxf>
      <font>
        <color theme="1"/>
      </font>
    </dxf>
    <dxf>
      <font>
        <color theme="0"/>
      </font>
    </dxf>
    <dxf>
      <fill>
        <patternFill>
          <bgColor theme="7" tint="0.39994506668294322"/>
        </patternFill>
      </fill>
    </dxf>
    <dxf>
      <fill>
        <patternFill>
          <bgColor theme="7" tint="0.59996337778862885"/>
        </patternFill>
      </fill>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Z1801"/>
  <sheetViews>
    <sheetView tabSelected="1" topLeftCell="C406" zoomScaleNormal="100" zoomScaleSheetLayoutView="30" zoomScalePageLayoutView="50" workbookViewId="0">
      <selection activeCell="D28" sqref="D28"/>
    </sheetView>
  </sheetViews>
  <sheetFormatPr defaultColWidth="9.140625" defaultRowHeight="15" x14ac:dyDescent="0.25"/>
  <cols>
    <col min="1" max="1" width="35.7109375" style="1" customWidth="1"/>
    <col min="2" max="2" width="50.28515625" style="1" customWidth="1"/>
    <col min="3" max="3" width="15.85546875" style="15" customWidth="1"/>
    <col min="4" max="4" width="139.140625" style="2" bestFit="1" customWidth="1"/>
    <col min="5" max="5" width="23.8554687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706" t="s">
        <v>3415</v>
      </c>
      <c r="D1" s="707"/>
      <c r="E1" s="707"/>
      <c r="F1" s="708"/>
      <c r="G1" s="708"/>
      <c r="H1" s="708"/>
      <c r="I1" s="709"/>
      <c r="J1" s="710"/>
      <c r="K1" s="711" t="s">
        <v>5</v>
      </c>
      <c r="L1" s="712"/>
      <c r="M1" s="713" t="s">
        <v>2638</v>
      </c>
      <c r="N1" s="714"/>
      <c r="O1" s="715"/>
      <c r="P1" s="715"/>
      <c r="Q1" s="715"/>
      <c r="R1" s="715"/>
      <c r="S1" s="715"/>
      <c r="T1" s="715"/>
      <c r="U1" s="716"/>
      <c r="V1" s="717" t="s">
        <v>43</v>
      </c>
      <c r="W1" s="718"/>
      <c r="X1" s="718"/>
      <c r="Y1" s="718"/>
      <c r="Z1" s="718"/>
      <c r="AA1" s="718"/>
      <c r="AB1" s="718"/>
      <c r="AC1" s="718"/>
      <c r="AD1" s="718"/>
      <c r="AE1" s="719"/>
      <c r="AF1" s="720" t="s">
        <v>42</v>
      </c>
      <c r="AG1" s="721"/>
      <c r="AH1" s="728" t="s">
        <v>3438</v>
      </c>
      <c r="AI1" s="729"/>
      <c r="AJ1" s="729"/>
      <c r="AK1" s="729"/>
      <c r="AL1" s="728" t="s">
        <v>3439</v>
      </c>
      <c r="AM1" s="730"/>
      <c r="AN1" s="730"/>
      <c r="AO1" s="731"/>
      <c r="AP1" s="735" t="s">
        <v>3431</v>
      </c>
      <c r="AQ1" s="736"/>
      <c r="AR1" s="736"/>
      <c r="AS1" s="736"/>
      <c r="AT1" s="736"/>
      <c r="AU1" s="736"/>
      <c r="AV1" s="737"/>
      <c r="AW1" s="700" t="s">
        <v>2659</v>
      </c>
      <c r="AX1" s="701"/>
      <c r="AY1" s="701"/>
      <c r="AZ1" s="702"/>
      <c r="BA1" s="703" t="s">
        <v>2663</v>
      </c>
      <c r="BB1" s="704"/>
      <c r="BC1" s="704"/>
      <c r="BD1" s="704"/>
      <c r="BE1" s="704"/>
      <c r="BF1" s="704"/>
      <c r="BG1" s="704"/>
      <c r="BH1" s="705"/>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743" t="s">
        <v>2618</v>
      </c>
      <c r="H4" s="744"/>
      <c r="I4" s="745" t="s">
        <v>2702</v>
      </c>
      <c r="J4" s="746"/>
      <c r="K4" s="747"/>
      <c r="L4" s="748"/>
      <c r="M4" s="361" t="s">
        <v>2619</v>
      </c>
      <c r="N4" s="237" t="s">
        <v>2615</v>
      </c>
      <c r="O4" s="749" t="s">
        <v>3416</v>
      </c>
      <c r="P4" s="750"/>
      <c r="Q4" s="750"/>
      <c r="R4" s="750"/>
      <c r="S4" s="750"/>
      <c r="T4" s="750"/>
      <c r="U4" s="751"/>
      <c r="V4" s="752" t="s">
        <v>3407</v>
      </c>
      <c r="W4" s="753"/>
      <c r="X4" s="753"/>
      <c r="Y4" s="722" t="s">
        <v>44</v>
      </c>
      <c r="Z4" s="723"/>
      <c r="AA4" s="362" t="s">
        <v>40</v>
      </c>
      <c r="AB4" s="724" t="s">
        <v>3394</v>
      </c>
      <c r="AC4" s="725"/>
      <c r="AD4" s="726" t="s">
        <v>3393</v>
      </c>
      <c r="AE4" s="727"/>
      <c r="AF4" s="401" t="s">
        <v>3403</v>
      </c>
      <c r="AG4" s="402" t="s">
        <v>3404</v>
      </c>
      <c r="AH4" s="363" t="s">
        <v>2673</v>
      </c>
      <c r="AI4" s="732" t="s">
        <v>7</v>
      </c>
      <c r="AJ4" s="696"/>
      <c r="AK4" s="697"/>
      <c r="AL4" s="695" t="s">
        <v>7</v>
      </c>
      <c r="AM4" s="733"/>
      <c r="AN4" s="733"/>
      <c r="AO4" s="734"/>
      <c r="AP4" s="738" t="s">
        <v>7</v>
      </c>
      <c r="AQ4" s="739"/>
      <c r="AR4" s="739"/>
      <c r="AS4" s="739"/>
      <c r="AT4" s="739"/>
      <c r="AU4" s="739"/>
      <c r="AV4" s="740"/>
      <c r="AW4" s="695" t="s">
        <v>7</v>
      </c>
      <c r="AX4" s="696"/>
      <c r="AY4" s="696"/>
      <c r="AZ4" s="697"/>
      <c r="BA4" s="695" t="s">
        <v>7</v>
      </c>
      <c r="BB4" s="698"/>
      <c r="BC4" s="698"/>
      <c r="BD4" s="698"/>
      <c r="BE4" s="698"/>
      <c r="BF4" s="698"/>
      <c r="BG4" s="698"/>
      <c r="BH4" s="699"/>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754" t="s">
        <v>3420</v>
      </c>
      <c r="B9" s="755"/>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f>A3</f>
        <v>0</v>
      </c>
      <c r="B10" s="636">
        <f>B3</f>
        <v>0</v>
      </c>
      <c r="C10" s="557">
        <f>COUNTA(D12:D1011)</f>
        <v>454</v>
      </c>
      <c r="D10" s="558">
        <f>COUNTIF(D12:D1011,"*~**")</f>
        <v>326</v>
      </c>
      <c r="E10" s="559"/>
      <c r="F10" s="560">
        <f>COUNTIF(F12:F1011,"x")</f>
        <v>4</v>
      </c>
      <c r="G10" s="561">
        <f>COUNTA(G12:G1011)-(COUNTA(G12:G1011)-COUNT(G12:G1011))</f>
        <v>454</v>
      </c>
      <c r="H10" s="561">
        <f>COUNTA(H12:H1011)-(COUNTA(H12:H1011)-COUNT(H12:H1011))</f>
        <v>444</v>
      </c>
      <c r="I10" s="562">
        <f>COUNTIF(I12:I1011,"x")</f>
        <v>411</v>
      </c>
      <c r="J10" s="563">
        <f>COUNTIF(J12:J1011,"x")</f>
        <v>55</v>
      </c>
      <c r="K10" s="564">
        <f>COUNTIF(K12:K1011,"x")</f>
        <v>44</v>
      </c>
      <c r="L10" s="565">
        <f>COUNTIF(L12:L1011,"x")</f>
        <v>5</v>
      </c>
      <c r="M10" s="564">
        <f>COUNTA(M12:M1011)</f>
        <v>414</v>
      </c>
      <c r="N10" s="566">
        <f>SUM(AW12:AW1011)</f>
        <v>4520</v>
      </c>
      <c r="O10" s="567">
        <f t="shared" ref="O10:U10" si="10">COUNTIF(O12:O1011,"x")</f>
        <v>119</v>
      </c>
      <c r="P10" s="567">
        <f t="shared" si="10"/>
        <v>64</v>
      </c>
      <c r="Q10" s="567">
        <f t="shared" si="10"/>
        <v>155</v>
      </c>
      <c r="R10" s="567">
        <f t="shared" si="10"/>
        <v>45</v>
      </c>
      <c r="S10" s="567">
        <f>COUNTIF(S12:S1011,"x")</f>
        <v>21</v>
      </c>
      <c r="T10" s="567">
        <f t="shared" si="10"/>
        <v>49</v>
      </c>
      <c r="U10" s="568">
        <f t="shared" si="10"/>
        <v>0</v>
      </c>
      <c r="V10" s="569">
        <f>SUM(V12:V1011)</f>
        <v>133.25</v>
      </c>
      <c r="W10" s="570">
        <f t="shared" ref="W10:AA10" si="11">SUM(W12:W1011)</f>
        <v>395.25</v>
      </c>
      <c r="X10" s="571">
        <f t="shared" si="11"/>
        <v>365.25</v>
      </c>
      <c r="Y10" s="571">
        <f>SUM(Y12:Y1011)</f>
        <v>893.75</v>
      </c>
      <c r="Z10" s="572">
        <f t="shared" si="11"/>
        <v>9205</v>
      </c>
      <c r="AA10" s="573">
        <f t="shared" si="11"/>
        <v>0</v>
      </c>
      <c r="AB10" s="574">
        <f>COUNTIFS(AB12:AB1011,-30,Z12:Z1011,"&gt;0")</f>
        <v>273</v>
      </c>
      <c r="AC10" s="575">
        <f>COUNTIFS(AC12:AC1011,"x",Z12:Z1011,"&gt;0")</f>
        <v>1</v>
      </c>
      <c r="AD10" s="572">
        <f>SUMIF(AD12:AD1011,"&lt;0")</f>
        <v>-32.5</v>
      </c>
      <c r="AE10" s="576">
        <f>SUMIFS(AE12:AE1011,AE12:AE1011,"&gt;0",Z12:Z1011,"&gt;0")</f>
        <v>5615</v>
      </c>
      <c r="AF10" s="577">
        <f t="shared" ref="AF10:BH10" si="12">SUMIF(AF12:AF1011,"&gt;0")</f>
        <v>653.01999999999987</v>
      </c>
      <c r="AG10" s="578">
        <f t="shared" si="12"/>
        <v>653.02399999999989</v>
      </c>
      <c r="AH10" s="577">
        <f t="shared" si="12"/>
        <v>6417.4050000000007</v>
      </c>
      <c r="AI10" s="579">
        <f t="shared" si="12"/>
        <v>6268.0240000000013</v>
      </c>
      <c r="AJ10" s="579">
        <f t="shared" si="12"/>
        <v>17163.02</v>
      </c>
      <c r="AK10" s="578">
        <f t="shared" si="12"/>
        <v>11293.615</v>
      </c>
      <c r="AL10" s="577">
        <f t="shared" si="12"/>
        <v>1934.75</v>
      </c>
      <c r="AM10" s="579">
        <f t="shared" si="12"/>
        <v>2149.25</v>
      </c>
      <c r="AN10" s="579">
        <f t="shared" si="12"/>
        <v>4716.75</v>
      </c>
      <c r="AO10" s="578">
        <f t="shared" si="12"/>
        <v>2782</v>
      </c>
      <c r="AP10" s="580">
        <f>COUNT(AP12:AP1011)</f>
        <v>38</v>
      </c>
      <c r="AQ10" s="581">
        <f t="shared" ref="AQ10:AV10" si="13">COUNT(AQ12:AQ1011)</f>
        <v>45</v>
      </c>
      <c r="AR10" s="581">
        <f t="shared" si="13"/>
        <v>18</v>
      </c>
      <c r="AS10" s="581">
        <f t="shared" si="13"/>
        <v>17</v>
      </c>
      <c r="AT10" s="581">
        <f>COUNT(AT12:AT1011)</f>
        <v>0</v>
      </c>
      <c r="AU10" s="581">
        <f t="shared" si="13"/>
        <v>0</v>
      </c>
      <c r="AV10" s="582">
        <f t="shared" si="13"/>
        <v>0</v>
      </c>
      <c r="AW10" s="580">
        <f t="shared" si="12"/>
        <v>4520</v>
      </c>
      <c r="AX10" s="581">
        <f t="shared" si="12"/>
        <v>939</v>
      </c>
      <c r="AY10" s="581">
        <f t="shared" si="12"/>
        <v>3563</v>
      </c>
      <c r="AZ10" s="582">
        <f t="shared" si="12"/>
        <v>52</v>
      </c>
      <c r="BA10" s="583">
        <f t="shared" si="12"/>
        <v>133.25</v>
      </c>
      <c r="BB10" s="584">
        <f>SUMIF(BB12:BB1011,"&gt;0")</f>
        <v>37.5</v>
      </c>
      <c r="BC10" s="584">
        <f t="shared" si="12"/>
        <v>95.25</v>
      </c>
      <c r="BD10" s="585">
        <f t="shared" si="12"/>
        <v>1.25</v>
      </c>
      <c r="BE10" s="586">
        <f t="shared" si="12"/>
        <v>395.25</v>
      </c>
      <c r="BF10" s="584">
        <f t="shared" si="12"/>
        <v>111.25</v>
      </c>
      <c r="BG10" s="584">
        <f t="shared" si="12"/>
        <v>284</v>
      </c>
      <c r="BH10" s="585">
        <f t="shared" si="12"/>
        <v>1</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741" t="s">
        <v>3391</v>
      </c>
      <c r="B11" s="742"/>
      <c r="C11" s="382"/>
      <c r="D11" s="377"/>
      <c r="E11" s="227"/>
      <c r="F11" s="383"/>
      <c r="G11" s="383"/>
      <c r="H11" s="383"/>
      <c r="I11" s="383"/>
      <c r="J11" s="384"/>
      <c r="K11" s="385"/>
      <c r="L11" s="229"/>
      <c r="M11" s="386"/>
      <c r="N11" s="228">
        <f>N10/M10</f>
        <v>10.917874396135266</v>
      </c>
      <c r="O11" s="228"/>
      <c r="P11" s="228"/>
      <c r="Q11" s="228"/>
      <c r="R11" s="228"/>
      <c r="S11" s="228"/>
      <c r="T11" s="228"/>
      <c r="U11" s="229"/>
      <c r="V11" s="387">
        <f t="shared" ref="V11:AA11" si="14">AVERAGEIF(V12:V1011,"&lt;&gt;0")</f>
        <v>0.48104693140794225</v>
      </c>
      <c r="W11" s="387">
        <f t="shared" si="14"/>
        <v>3.2134146341463414</v>
      </c>
      <c r="X11" s="387">
        <f t="shared" si="14"/>
        <v>1.3091397849462365</v>
      </c>
      <c r="Y11" s="387">
        <f t="shared" si="14"/>
        <v>3.2034050179211468</v>
      </c>
      <c r="Z11" s="381">
        <f>AVERAGEIF(Z12:Z1011,"&lt;&gt;0")</f>
        <v>33.594890510948908</v>
      </c>
      <c r="AA11" s="381" t="e">
        <f t="shared" si="14"/>
        <v>#DIV/0!</v>
      </c>
      <c r="AB11" s="388"/>
      <c r="AC11" s="387"/>
      <c r="AD11" s="379">
        <f>AVERAGEIF(AD12:AD1011,"&lt;0")</f>
        <v>-10.833333333333334</v>
      </c>
      <c r="AE11" s="427">
        <f>AVERAGEIFS(AE12:AE1011,AE12:AE1011,"&gt;0",Z12:Z1011,"&gt;0")</f>
        <v>82.57352941176471</v>
      </c>
      <c r="AF11" s="230">
        <f t="shared" ref="AF11:BH11" si="15">AVERAGEIF(AF12:AF1011,"&gt;0")</f>
        <v>4.8732835820895515</v>
      </c>
      <c r="AG11" s="231">
        <f t="shared" si="15"/>
        <v>4.8733134328358201</v>
      </c>
      <c r="AH11" s="232">
        <f t="shared" si="15"/>
        <v>54.384788135593226</v>
      </c>
      <c r="AI11" s="233">
        <f t="shared" si="15"/>
        <v>46.088411764705889</v>
      </c>
      <c r="AJ11" s="233">
        <f t="shared" si="15"/>
        <v>61.51620071684588</v>
      </c>
      <c r="AK11" s="234">
        <f t="shared" si="15"/>
        <v>40.478906810035845</v>
      </c>
      <c r="AL11" s="232">
        <f t="shared" si="15"/>
        <v>148.82692307692307</v>
      </c>
      <c r="AM11" s="233">
        <f t="shared" si="15"/>
        <v>143.28333333333333</v>
      </c>
      <c r="AN11" s="233">
        <f t="shared" si="15"/>
        <v>138.72794117647058</v>
      </c>
      <c r="AO11" s="234">
        <f t="shared" si="15"/>
        <v>81.82352941176471</v>
      </c>
      <c r="AP11" s="607">
        <f>SUM(AP12:AP1011)</f>
        <v>57.254999999999995</v>
      </c>
      <c r="AQ11" s="623">
        <f t="shared" ref="AQ11:AV11" si="16">SUM(AQ12:AQ1011)</f>
        <v>770.43999999999983</v>
      </c>
      <c r="AR11" s="623">
        <f t="shared" si="16"/>
        <v>1232.2099999999998</v>
      </c>
      <c r="AS11" s="623">
        <f t="shared" si="16"/>
        <v>4357.5</v>
      </c>
      <c r="AT11" s="623">
        <f t="shared" si="16"/>
        <v>0</v>
      </c>
      <c r="AU11" s="623">
        <f t="shared" si="16"/>
        <v>0</v>
      </c>
      <c r="AV11" s="624">
        <f t="shared" si="16"/>
        <v>0</v>
      </c>
      <c r="AW11" s="389">
        <f t="shared" si="15"/>
        <v>10.970873786407767</v>
      </c>
      <c r="AX11" s="235">
        <f t="shared" si="15"/>
        <v>24.710526315789473</v>
      </c>
      <c r="AY11" s="235">
        <f t="shared" si="15"/>
        <v>9.577956989247312</v>
      </c>
      <c r="AZ11" s="390">
        <f t="shared" si="15"/>
        <v>13</v>
      </c>
      <c r="BA11" s="389">
        <f t="shared" si="15"/>
        <v>0.48104693140794225</v>
      </c>
      <c r="BB11" s="235">
        <f t="shared" si="15"/>
        <v>1.171875</v>
      </c>
      <c r="BC11" s="235">
        <f t="shared" si="15"/>
        <v>0.39197530864197533</v>
      </c>
      <c r="BD11" s="390">
        <f t="shared" si="15"/>
        <v>0.41666666666666669</v>
      </c>
      <c r="BE11" s="389">
        <f t="shared" si="15"/>
        <v>3.2134146341463414</v>
      </c>
      <c r="BF11" s="235">
        <f t="shared" si="15"/>
        <v>6.953125</v>
      </c>
      <c r="BG11" s="391">
        <f t="shared" si="15"/>
        <v>2.6542056074766354</v>
      </c>
      <c r="BH11" s="392">
        <f t="shared" si="15"/>
        <v>1</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202" t="s">
        <v>3466</v>
      </c>
      <c r="E12" s="180" t="s">
        <v>3467</v>
      </c>
      <c r="F12" s="34"/>
      <c r="G12" s="131">
        <v>44019</v>
      </c>
      <c r="H12" s="136">
        <v>44019</v>
      </c>
      <c r="I12" s="140" t="s">
        <v>27</v>
      </c>
      <c r="J12" s="78"/>
      <c r="K12" s="144"/>
      <c r="L12" s="119"/>
      <c r="M12" s="394">
        <v>44019</v>
      </c>
      <c r="N12" s="158">
        <f>IF((NETWORKDAYS(G12,M12)&gt;0),(NETWORKDAYS(G12,M12)),"")</f>
        <v>1</v>
      </c>
      <c r="O12" s="311" t="s">
        <v>27</v>
      </c>
      <c r="P12" s="311"/>
      <c r="Q12" s="311"/>
      <c r="R12" s="311"/>
      <c r="S12" s="311"/>
      <c r="T12" s="311"/>
      <c r="U12" s="312"/>
      <c r="V12" s="181"/>
      <c r="W12" s="313"/>
      <c r="X12" s="313"/>
      <c r="Y12" s="160">
        <f t="shared" ref="Y12:Y75" si="17">V12+W12+X12</f>
        <v>0</v>
      </c>
      <c r="Z12" s="159">
        <f t="shared" ref="Z12:Z76" si="18">IF((F12="x"),0,((V12*10)+(W12*20)))</f>
        <v>0</v>
      </c>
      <c r="AA12" s="326"/>
      <c r="AB12" s="399">
        <f>IF(AND(Z12&gt;=0,F12="x"),0,IF(AND(Z12&gt;0,AC12="x"),0,IF(Z12&gt;0,0-30,0)))</f>
        <v>0</v>
      </c>
      <c r="AC12" s="369"/>
      <c r="AD12" s="226" t="str">
        <f t="shared" ref="AD12:AD75" si="19">IF(F12="x",(0-((V12*10)+(W12*20))),"")</f>
        <v/>
      </c>
      <c r="AE12" s="368">
        <f>IF(AND(Z12&gt;0,F12="x"),0,IF(AND(Z12&gt;0,AC12="x"),Z12-60,IF(AND(Z12&gt;0,AB12=-30),Z12+AB12,0)))</f>
        <v>0</v>
      </c>
      <c r="AF12" s="331"/>
      <c r="AG12" s="332"/>
      <c r="AH12" s="331"/>
      <c r="AI12" s="161">
        <f t="shared" ref="AI12:AI76" si="20">IF(AE12&lt;=0,AG12,AE12+AG12)</f>
        <v>0</v>
      </c>
      <c r="AJ12" s="162">
        <f t="shared" ref="AJ12:AJ75" si="21">(X12*20)+Z12+AA12+AF12</f>
        <v>0</v>
      </c>
      <c r="AK12" s="163">
        <f>AJ12-AH12</f>
        <v>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1</v>
      </c>
      <c r="AX12" s="165" t="str">
        <f t="shared" ref="AX12:AX75" si="23">IF(AND(K12="x",AW12&gt;0),AW12,"")</f>
        <v/>
      </c>
      <c r="AY12" s="192">
        <f t="shared" ref="AY12:AY75" si="24">IF(OR(K12="x",F12="x",AW12&lt;=0),"",AW12)</f>
        <v>1</v>
      </c>
      <c r="AZ12" s="182" t="str">
        <f t="shared" ref="AZ12:AZ75" si="25">IF(AND(F12="x",AW12&gt;0),AW12,"")</f>
        <v/>
      </c>
      <c r="BA12" s="178" t="str">
        <f t="shared" ref="BA12:BA75" si="26">IF(V12&gt;0,V12,"")</f>
        <v/>
      </c>
      <c r="BB12" s="179" t="str">
        <f t="shared" ref="BB12:BB75" si="27">IF(AND(K12="x",BA12&gt;0),BA12,"")</f>
        <v/>
      </c>
      <c r="BC12" s="187" t="str">
        <f>IF(OR(K12="x",F12="x",BA12&lt;=0),"",BA12)</f>
        <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203" t="s">
        <v>3468</v>
      </c>
      <c r="E13" s="81" t="s">
        <v>3469</v>
      </c>
      <c r="F13" s="34"/>
      <c r="G13" s="131">
        <v>44020</v>
      </c>
      <c r="H13" s="132"/>
      <c r="I13" s="140"/>
      <c r="J13" s="78"/>
      <c r="K13" s="144"/>
      <c r="L13" s="119"/>
      <c r="M13" s="395"/>
      <c r="N13" s="158" t="str">
        <f t="shared" ref="N13:N76" si="33">IF((NETWORKDAYS(G13,M13)&gt;0),(NETWORKDAYS(G13,M13)),"")</f>
        <v/>
      </c>
      <c r="O13" s="311"/>
      <c r="P13" s="311"/>
      <c r="Q13" s="311"/>
      <c r="R13" s="311"/>
      <c r="S13" s="311"/>
      <c r="T13" s="312" t="s">
        <v>27</v>
      </c>
      <c r="U13" s="314"/>
      <c r="V13" s="167"/>
      <c r="W13" s="313"/>
      <c r="X13" s="313"/>
      <c r="Y13" s="160">
        <f t="shared" si="17"/>
        <v>0</v>
      </c>
      <c r="Z13" s="159">
        <f t="shared" si="18"/>
        <v>0</v>
      </c>
      <c r="AA13" s="326"/>
      <c r="AB13" s="400">
        <f>IF(AND(Z13&gt;=0,F13="x"),0,IF(AND(Z13&gt;0,AC13="x"),0,IF(Z13&gt;0,0-30,0)))</f>
        <v>0</v>
      </c>
      <c r="AC13" s="370"/>
      <c r="AD13" s="226" t="str">
        <f t="shared" si="19"/>
        <v/>
      </c>
      <c r="AE13" s="368">
        <f t="shared" ref="AE13:AE76" si="34">IF(AND(Z13&gt;0,F13="x"),0,IF(AND(Z13&gt;0,AC13="x"),Z13-60,IF(AND(Z13&gt;0,AB13=-30),Z13+AB13,0)))</f>
        <v>0</v>
      </c>
      <c r="AF13" s="331"/>
      <c r="AG13" s="333"/>
      <c r="AH13" s="334"/>
      <c r="AI13" s="161">
        <f t="shared" si="20"/>
        <v>0</v>
      </c>
      <c r="AJ13" s="162">
        <f t="shared" si="21"/>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t="str">
        <f t="shared" si="22"/>
        <v/>
      </c>
      <c r="AX13" s="165" t="str">
        <f t="shared" si="23"/>
        <v/>
      </c>
      <c r="AY13" s="193" t="str">
        <f t="shared" si="24"/>
        <v/>
      </c>
      <c r="AZ13" s="183" t="str">
        <f t="shared" si="25"/>
        <v/>
      </c>
      <c r="BA13" s="173" t="str">
        <f t="shared" si="26"/>
        <v/>
      </c>
      <c r="BB13" s="174" t="str">
        <f t="shared" si="27"/>
        <v/>
      </c>
      <c r="BC13" s="186" t="str">
        <f>IF(OR(K13="x",F13="X",BA13&lt;=0),"",BA13)</f>
        <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203" t="s">
        <v>3470</v>
      </c>
      <c r="E14" s="81" t="s">
        <v>3469</v>
      </c>
      <c r="F14" s="34"/>
      <c r="G14" s="134">
        <v>44020</v>
      </c>
      <c r="H14" s="135"/>
      <c r="I14" s="170"/>
      <c r="J14" s="171"/>
      <c r="K14" s="145"/>
      <c r="L14" s="28"/>
      <c r="M14" s="398"/>
      <c r="N14" s="158" t="str">
        <f t="shared" si="33"/>
        <v/>
      </c>
      <c r="O14" s="311"/>
      <c r="P14" s="311"/>
      <c r="Q14" s="311"/>
      <c r="R14" s="311" t="s">
        <v>27</v>
      </c>
      <c r="S14" s="311"/>
      <c r="T14" s="312"/>
      <c r="U14" s="314"/>
      <c r="V14" s="167"/>
      <c r="W14" s="313"/>
      <c r="X14" s="313"/>
      <c r="Y14" s="160">
        <f t="shared" si="17"/>
        <v>0</v>
      </c>
      <c r="Z14" s="159">
        <f t="shared" si="18"/>
        <v>0</v>
      </c>
      <c r="AA14" s="326"/>
      <c r="AB14" s="400">
        <f t="shared" ref="AB14:AB77" si="41">IF(AND(Z14&gt;=0,F14="x"),0,IF(AND(Z14&gt;0,AC14="x"),0,IF(Z14&gt;0,0-30,0)))</f>
        <v>0</v>
      </c>
      <c r="AC14" s="370"/>
      <c r="AD14" s="226" t="str">
        <f t="shared" si="19"/>
        <v/>
      </c>
      <c r="AE14" s="368">
        <f t="shared" si="34"/>
        <v>0</v>
      </c>
      <c r="AF14" s="331"/>
      <c r="AG14" s="333"/>
      <c r="AH14" s="334"/>
      <c r="AI14" s="161">
        <f t="shared" si="20"/>
        <v>0</v>
      </c>
      <c r="AJ14" s="162">
        <f t="shared" si="21"/>
        <v>0</v>
      </c>
      <c r="AK14" s="163">
        <f t="shared" si="35"/>
        <v>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t="str">
        <f t="shared" si="22"/>
        <v/>
      </c>
      <c r="AX14" s="165" t="str">
        <f t="shared" si="23"/>
        <v/>
      </c>
      <c r="AY14" s="193" t="str">
        <f t="shared" si="24"/>
        <v/>
      </c>
      <c r="AZ14" s="183" t="str">
        <f t="shared" si="25"/>
        <v/>
      </c>
      <c r="BA14" s="173" t="str">
        <f t="shared" si="26"/>
        <v/>
      </c>
      <c r="BB14" s="174" t="str">
        <f t="shared" si="27"/>
        <v/>
      </c>
      <c r="BC14" s="186" t="str">
        <f>IF(OR(K14="x",F14="X",BA14&lt;=0),"",BA14)</f>
        <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203" t="s">
        <v>3471</v>
      </c>
      <c r="E15" s="81" t="s">
        <v>3469</v>
      </c>
      <c r="F15" s="34"/>
      <c r="G15" s="134">
        <v>44021</v>
      </c>
      <c r="H15" s="135">
        <v>44032</v>
      </c>
      <c r="I15" s="170" t="s">
        <v>27</v>
      </c>
      <c r="J15" s="171"/>
      <c r="K15" s="145"/>
      <c r="L15" s="28"/>
      <c r="M15" s="398">
        <v>44034</v>
      </c>
      <c r="N15" s="158">
        <f t="shared" si="33"/>
        <v>10</v>
      </c>
      <c r="O15" s="311" t="s">
        <v>27</v>
      </c>
      <c r="P15" s="311"/>
      <c r="Q15" s="311"/>
      <c r="R15" s="311"/>
      <c r="S15" s="311"/>
      <c r="T15" s="312"/>
      <c r="U15" s="314"/>
      <c r="V15" s="167"/>
      <c r="W15" s="313"/>
      <c r="X15" s="313"/>
      <c r="Y15" s="160">
        <f t="shared" si="17"/>
        <v>0</v>
      </c>
      <c r="Z15" s="159">
        <f t="shared" si="18"/>
        <v>0</v>
      </c>
      <c r="AA15" s="326"/>
      <c r="AB15" s="400">
        <f t="shared" si="41"/>
        <v>0</v>
      </c>
      <c r="AC15" s="370"/>
      <c r="AD15" s="226" t="str">
        <f t="shared" si="19"/>
        <v/>
      </c>
      <c r="AE15" s="368">
        <f t="shared" si="34"/>
        <v>0</v>
      </c>
      <c r="AF15" s="331"/>
      <c r="AG15" s="333"/>
      <c r="AH15" s="334"/>
      <c r="AI15" s="161">
        <f t="shared" si="20"/>
        <v>0</v>
      </c>
      <c r="AJ15" s="162">
        <f t="shared" si="21"/>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f t="shared" si="22"/>
        <v>10</v>
      </c>
      <c r="AX15" s="165" t="str">
        <f t="shared" si="23"/>
        <v/>
      </c>
      <c r="AY15" s="193">
        <f t="shared" si="24"/>
        <v>10</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203" t="s">
        <v>3472</v>
      </c>
      <c r="E16" s="81" t="s">
        <v>3469</v>
      </c>
      <c r="F16" s="34"/>
      <c r="G16" s="134">
        <v>44022</v>
      </c>
      <c r="H16" s="135">
        <v>44025</v>
      </c>
      <c r="I16" s="170" t="s">
        <v>27</v>
      </c>
      <c r="J16" s="171"/>
      <c r="K16" s="145"/>
      <c r="L16" s="28"/>
      <c r="M16" s="398">
        <v>44039</v>
      </c>
      <c r="N16" s="158">
        <f t="shared" si="33"/>
        <v>12</v>
      </c>
      <c r="O16" s="311" t="s">
        <v>27</v>
      </c>
      <c r="P16" s="311"/>
      <c r="Q16" s="311"/>
      <c r="R16" s="311"/>
      <c r="S16" s="311"/>
      <c r="T16" s="312"/>
      <c r="U16" s="314"/>
      <c r="V16" s="167"/>
      <c r="W16" s="313"/>
      <c r="X16" s="313"/>
      <c r="Y16" s="160">
        <f t="shared" si="17"/>
        <v>0</v>
      </c>
      <c r="Z16" s="159">
        <f t="shared" si="18"/>
        <v>0</v>
      </c>
      <c r="AA16" s="327"/>
      <c r="AB16" s="400">
        <f t="shared" si="41"/>
        <v>0</v>
      </c>
      <c r="AC16" s="370"/>
      <c r="AD16" s="226" t="str">
        <f t="shared" si="19"/>
        <v/>
      </c>
      <c r="AE16" s="368">
        <f t="shared" si="34"/>
        <v>0</v>
      </c>
      <c r="AF16" s="331"/>
      <c r="AG16" s="333"/>
      <c r="AH16" s="334"/>
      <c r="AI16" s="161">
        <f t="shared" si="20"/>
        <v>0</v>
      </c>
      <c r="AJ16" s="162">
        <f t="shared" si="21"/>
        <v>0</v>
      </c>
      <c r="AK16" s="163">
        <f t="shared" si="35"/>
        <v>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f t="shared" si="22"/>
        <v>12</v>
      </c>
      <c r="AX16" s="165" t="str">
        <f t="shared" si="23"/>
        <v/>
      </c>
      <c r="AY16" s="193">
        <f t="shared" si="24"/>
        <v>12</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204" t="s">
        <v>3473</v>
      </c>
      <c r="E17" s="33" t="s">
        <v>3469</v>
      </c>
      <c r="F17" s="34"/>
      <c r="G17" s="134">
        <v>44028</v>
      </c>
      <c r="H17" s="135">
        <v>44028</v>
      </c>
      <c r="I17" s="142" t="s">
        <v>27</v>
      </c>
      <c r="J17" s="79"/>
      <c r="K17" s="145"/>
      <c r="L17" s="172"/>
      <c r="M17" s="395">
        <v>44028</v>
      </c>
      <c r="N17" s="158">
        <f t="shared" si="33"/>
        <v>1</v>
      </c>
      <c r="O17" s="315" t="s">
        <v>27</v>
      </c>
      <c r="P17" s="315"/>
      <c r="Q17" s="315"/>
      <c r="R17" s="315"/>
      <c r="S17" s="315"/>
      <c r="T17" s="316"/>
      <c r="U17" s="317"/>
      <c r="V17" s="167"/>
      <c r="W17" s="313"/>
      <c r="X17" s="313"/>
      <c r="Y17" s="160">
        <f t="shared" si="17"/>
        <v>0</v>
      </c>
      <c r="Z17" s="159">
        <f t="shared" si="18"/>
        <v>0</v>
      </c>
      <c r="AA17" s="327"/>
      <c r="AB17" s="400">
        <f t="shared" si="41"/>
        <v>0</v>
      </c>
      <c r="AC17" s="370"/>
      <c r="AD17" s="226" t="str">
        <f t="shared" si="19"/>
        <v/>
      </c>
      <c r="AE17" s="368">
        <f t="shared" si="34"/>
        <v>0</v>
      </c>
      <c r="AF17" s="331"/>
      <c r="AG17" s="333"/>
      <c r="AH17" s="334"/>
      <c r="AI17" s="161">
        <f t="shared" si="20"/>
        <v>0</v>
      </c>
      <c r="AJ17" s="162">
        <f t="shared" si="21"/>
        <v>0</v>
      </c>
      <c r="AK17" s="163">
        <f t="shared" si="35"/>
        <v>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f t="shared" si="22"/>
        <v>1</v>
      </c>
      <c r="AX17" s="165" t="str">
        <f t="shared" si="23"/>
        <v/>
      </c>
      <c r="AY17" s="193">
        <f t="shared" si="24"/>
        <v>1</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4" t="s">
        <v>3474</v>
      </c>
      <c r="E18" s="33" t="s">
        <v>3469</v>
      </c>
      <c r="F18" s="34"/>
      <c r="G18" s="131">
        <v>44028</v>
      </c>
      <c r="H18" s="133">
        <v>44042</v>
      </c>
      <c r="I18" s="637" t="s">
        <v>27</v>
      </c>
      <c r="J18" s="638"/>
      <c r="K18" s="146"/>
      <c r="L18" s="172"/>
      <c r="M18" s="394">
        <v>44042</v>
      </c>
      <c r="N18" s="158">
        <f t="shared" si="33"/>
        <v>11</v>
      </c>
      <c r="O18" s="315"/>
      <c r="P18" s="315" t="s">
        <v>27</v>
      </c>
      <c r="Q18" s="315"/>
      <c r="R18" s="315"/>
      <c r="S18" s="315"/>
      <c r="T18" s="316"/>
      <c r="U18" s="317"/>
      <c r="V18" s="167"/>
      <c r="W18" s="313"/>
      <c r="X18" s="313"/>
      <c r="Y18" s="160">
        <f t="shared" si="17"/>
        <v>0</v>
      </c>
      <c r="Z18" s="159">
        <f t="shared" si="18"/>
        <v>0</v>
      </c>
      <c r="AA18" s="327"/>
      <c r="AB18" s="400">
        <f t="shared" si="41"/>
        <v>0</v>
      </c>
      <c r="AC18" s="370"/>
      <c r="AD18" s="226" t="str">
        <f t="shared" si="19"/>
        <v/>
      </c>
      <c r="AE18" s="368">
        <f t="shared" si="34"/>
        <v>0</v>
      </c>
      <c r="AF18" s="335"/>
      <c r="AG18" s="333"/>
      <c r="AH18" s="334"/>
      <c r="AI18" s="161">
        <f t="shared" si="20"/>
        <v>0</v>
      </c>
      <c r="AJ18" s="162">
        <f t="shared" si="21"/>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f t="shared" si="22"/>
        <v>11</v>
      </c>
      <c r="AX18" s="165" t="str">
        <f t="shared" si="23"/>
        <v/>
      </c>
      <c r="AY18" s="193">
        <f t="shared" si="24"/>
        <v>11</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4" t="s">
        <v>3475</v>
      </c>
      <c r="E19" s="33" t="s">
        <v>3469</v>
      </c>
      <c r="F19" s="34"/>
      <c r="G19" s="131">
        <v>44028</v>
      </c>
      <c r="H19" s="133">
        <v>44042</v>
      </c>
      <c r="I19" s="637" t="s">
        <v>27</v>
      </c>
      <c r="J19" s="638"/>
      <c r="K19" s="146"/>
      <c r="L19" s="172"/>
      <c r="M19" s="394">
        <v>44057</v>
      </c>
      <c r="N19" s="158">
        <f t="shared" si="33"/>
        <v>22</v>
      </c>
      <c r="O19" s="315" t="s">
        <v>27</v>
      </c>
      <c r="P19" s="315"/>
      <c r="Q19" s="315"/>
      <c r="R19" s="315"/>
      <c r="S19" s="315"/>
      <c r="T19" s="316"/>
      <c r="U19" s="317"/>
      <c r="V19" s="167"/>
      <c r="W19" s="313"/>
      <c r="X19" s="313"/>
      <c r="Y19" s="160">
        <f t="shared" si="17"/>
        <v>0</v>
      </c>
      <c r="Z19" s="159">
        <f t="shared" si="18"/>
        <v>0</v>
      </c>
      <c r="AA19" s="327"/>
      <c r="AB19" s="400">
        <f t="shared" si="41"/>
        <v>0</v>
      </c>
      <c r="AC19" s="370"/>
      <c r="AD19" s="226" t="str">
        <f t="shared" si="19"/>
        <v/>
      </c>
      <c r="AE19" s="368">
        <f t="shared" si="34"/>
        <v>0</v>
      </c>
      <c r="AF19" s="335"/>
      <c r="AG19" s="333"/>
      <c r="AH19" s="334"/>
      <c r="AI19" s="161">
        <f t="shared" si="20"/>
        <v>0</v>
      </c>
      <c r="AJ19" s="162">
        <f t="shared" si="21"/>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f t="shared" si="22"/>
        <v>22</v>
      </c>
      <c r="AX19" s="165" t="str">
        <f t="shared" si="23"/>
        <v/>
      </c>
      <c r="AY19" s="193">
        <f t="shared" si="24"/>
        <v>22</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205" t="s">
        <v>3476</v>
      </c>
      <c r="E20" s="16" t="s">
        <v>3469</v>
      </c>
      <c r="F20" s="17"/>
      <c r="G20" s="131">
        <v>44029</v>
      </c>
      <c r="H20" s="136">
        <v>44029</v>
      </c>
      <c r="I20" s="140" t="s">
        <v>27</v>
      </c>
      <c r="J20" s="78"/>
      <c r="K20" s="146"/>
      <c r="L20" s="120"/>
      <c r="M20" s="394">
        <v>44032</v>
      </c>
      <c r="N20" s="158">
        <f t="shared" si="33"/>
        <v>2</v>
      </c>
      <c r="O20" s="27" t="s">
        <v>27</v>
      </c>
      <c r="P20" s="27"/>
      <c r="Q20" s="27"/>
      <c r="R20" s="27"/>
      <c r="S20" s="27"/>
      <c r="T20" s="28"/>
      <c r="U20" s="29"/>
      <c r="V20" s="167"/>
      <c r="W20" s="313"/>
      <c r="X20" s="313"/>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f t="shared" si="22"/>
        <v>2</v>
      </c>
      <c r="AX20" s="165" t="str">
        <f t="shared" si="23"/>
        <v/>
      </c>
      <c r="AY20" s="193">
        <f t="shared" si="24"/>
        <v>2</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206" t="s">
        <v>3477</v>
      </c>
      <c r="E21" s="16" t="s">
        <v>3469</v>
      </c>
      <c r="F21" s="17"/>
      <c r="G21" s="131">
        <v>44032</v>
      </c>
      <c r="H21" s="133">
        <v>44033</v>
      </c>
      <c r="I21" s="140" t="s">
        <v>27</v>
      </c>
      <c r="J21" s="78"/>
      <c r="K21" s="144"/>
      <c r="L21" s="119"/>
      <c r="M21" s="394">
        <v>44046</v>
      </c>
      <c r="N21" s="158">
        <f t="shared" si="33"/>
        <v>11</v>
      </c>
      <c r="O21" s="27" t="s">
        <v>27</v>
      </c>
      <c r="P21" s="27"/>
      <c r="Q21" s="27"/>
      <c r="R21" s="27"/>
      <c r="S21" s="27"/>
      <c r="T21" s="28"/>
      <c r="U21" s="29"/>
      <c r="V21" s="32"/>
      <c r="W21" s="318"/>
      <c r="X21" s="319"/>
      <c r="Y21" s="160">
        <f t="shared" si="17"/>
        <v>0</v>
      </c>
      <c r="Z21" s="159">
        <f t="shared" si="18"/>
        <v>0</v>
      </c>
      <c r="AA21" s="326"/>
      <c r="AB21" s="400">
        <f t="shared" si="41"/>
        <v>0</v>
      </c>
      <c r="AC21" s="371" t="s">
        <v>27</v>
      </c>
      <c r="AD21" s="226" t="str">
        <f t="shared" si="19"/>
        <v/>
      </c>
      <c r="AE21" s="368">
        <f t="shared" si="34"/>
        <v>0</v>
      </c>
      <c r="AF21" s="335"/>
      <c r="AG21" s="333"/>
      <c r="AH21" s="336">
        <v>68</v>
      </c>
      <c r="AI21" s="161">
        <f t="shared" si="20"/>
        <v>0</v>
      </c>
      <c r="AJ21" s="162">
        <f t="shared" si="21"/>
        <v>0</v>
      </c>
      <c r="AK21" s="163">
        <f t="shared" si="35"/>
        <v>-68</v>
      </c>
      <c r="AL21" s="164">
        <f t="shared" si="36"/>
        <v>0</v>
      </c>
      <c r="AM21" s="164">
        <f t="shared" si="37"/>
        <v>0</v>
      </c>
      <c r="AN21" s="164">
        <f t="shared" si="38"/>
        <v>0</v>
      </c>
      <c r="AO21" s="164">
        <f t="shared" si="39"/>
        <v>0</v>
      </c>
      <c r="AP21" s="610" t="str">
        <f t="shared" si="42"/>
        <v xml:space="preserve"> </v>
      </c>
      <c r="AQ21" s="613" t="str">
        <f t="shared" si="40"/>
        <v xml:space="preserve"> </v>
      </c>
      <c r="AR21" s="613">
        <f t="shared" si="43"/>
        <v>68</v>
      </c>
      <c r="AS21" s="613" t="str">
        <f t="shared" si="44"/>
        <v xml:space="preserve"> </v>
      </c>
      <c r="AT21" s="613" t="str">
        <f t="shared" si="45"/>
        <v xml:space="preserve"> </v>
      </c>
      <c r="AU21" s="613" t="str">
        <f t="shared" si="46"/>
        <v xml:space="preserve"> </v>
      </c>
      <c r="AV21" s="614" t="str">
        <f t="shared" si="47"/>
        <v xml:space="preserve"> </v>
      </c>
      <c r="AW21" s="196">
        <f t="shared" si="22"/>
        <v>11</v>
      </c>
      <c r="AX21" s="165" t="str">
        <f t="shared" si="23"/>
        <v/>
      </c>
      <c r="AY21" s="193">
        <f t="shared" si="24"/>
        <v>11</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5" t="s">
        <v>3478</v>
      </c>
      <c r="E22" s="16" t="s">
        <v>3469</v>
      </c>
      <c r="F22" s="17"/>
      <c r="G22" s="134">
        <v>44033</v>
      </c>
      <c r="H22" s="135">
        <v>44034</v>
      </c>
      <c r="I22" s="141" t="s">
        <v>27</v>
      </c>
      <c r="J22" s="25"/>
      <c r="K22" s="145"/>
      <c r="L22" s="28"/>
      <c r="M22" s="395">
        <v>44063</v>
      </c>
      <c r="N22" s="158">
        <f t="shared" si="33"/>
        <v>23</v>
      </c>
      <c r="O22" s="27" t="s">
        <v>27</v>
      </c>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f t="shared" si="22"/>
        <v>23</v>
      </c>
      <c r="AX22" s="165" t="str">
        <f t="shared" si="23"/>
        <v/>
      </c>
      <c r="AY22" s="193">
        <f t="shared" si="24"/>
        <v>23</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t="s">
        <v>3479</v>
      </c>
      <c r="E23" s="18" t="s">
        <v>3469</v>
      </c>
      <c r="F23" s="17"/>
      <c r="G23" s="134">
        <v>44035</v>
      </c>
      <c r="H23" s="135">
        <v>44035</v>
      </c>
      <c r="I23" s="141" t="s">
        <v>27</v>
      </c>
      <c r="J23" s="25"/>
      <c r="K23" s="145"/>
      <c r="L23" s="28"/>
      <c r="M23" s="395">
        <v>44047</v>
      </c>
      <c r="N23" s="158">
        <f t="shared" si="33"/>
        <v>9</v>
      </c>
      <c r="O23" s="27" t="s">
        <v>27</v>
      </c>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f t="shared" si="22"/>
        <v>9</v>
      </c>
      <c r="AX23" s="165" t="str">
        <f t="shared" si="23"/>
        <v/>
      </c>
      <c r="AY23" s="193">
        <f t="shared" si="24"/>
        <v>9</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t="s">
        <v>3480</v>
      </c>
      <c r="E24" s="16" t="s">
        <v>3469</v>
      </c>
      <c r="F24" s="17"/>
      <c r="G24" s="131">
        <v>44043</v>
      </c>
      <c r="H24" s="133">
        <v>44046</v>
      </c>
      <c r="I24" s="140" t="s">
        <v>27</v>
      </c>
      <c r="J24" s="78"/>
      <c r="K24" s="144"/>
      <c r="L24" s="119"/>
      <c r="M24" s="394">
        <v>44046</v>
      </c>
      <c r="N24" s="158">
        <f t="shared" si="33"/>
        <v>2</v>
      </c>
      <c r="O24" s="27" t="s">
        <v>27</v>
      </c>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f t="shared" si="22"/>
        <v>2</v>
      </c>
      <c r="AX24" s="165" t="str">
        <f t="shared" si="23"/>
        <v/>
      </c>
      <c r="AY24" s="193">
        <f t="shared" si="24"/>
        <v>2</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3" t="s">
        <v>3481</v>
      </c>
      <c r="E25" s="81" t="s">
        <v>3482</v>
      </c>
      <c r="F25" s="34"/>
      <c r="G25" s="131">
        <v>44043</v>
      </c>
      <c r="H25" s="132"/>
      <c r="I25" s="140"/>
      <c r="J25" s="78"/>
      <c r="K25" s="144"/>
      <c r="L25" s="119"/>
      <c r="M25" s="394"/>
      <c r="N25" s="158" t="str">
        <f t="shared" si="33"/>
        <v/>
      </c>
      <c r="O25" s="311"/>
      <c r="P25" s="311"/>
      <c r="Q25" s="311"/>
      <c r="R25" s="311"/>
      <c r="S25" s="311"/>
      <c r="T25" s="312"/>
      <c r="U25" s="314"/>
      <c r="V25" s="167"/>
      <c r="W25" s="313"/>
      <c r="X25" s="313"/>
      <c r="Y25" s="160">
        <f t="shared" si="17"/>
        <v>0</v>
      </c>
      <c r="Z25" s="159">
        <f t="shared" si="18"/>
        <v>0</v>
      </c>
      <c r="AA25" s="327"/>
      <c r="AB25" s="400">
        <f t="shared" si="41"/>
        <v>0</v>
      </c>
      <c r="AC25" s="370"/>
      <c r="AD25" s="226" t="str">
        <f t="shared" si="19"/>
        <v/>
      </c>
      <c r="AE25" s="368">
        <f t="shared" si="34"/>
        <v>0</v>
      </c>
      <c r="AF25" s="331"/>
      <c r="AG25" s="333"/>
      <c r="AH25" s="334"/>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3" t="s">
        <v>3483</v>
      </c>
      <c r="E26" s="81" t="s">
        <v>3469</v>
      </c>
      <c r="F26" s="34"/>
      <c r="G26" s="131">
        <v>44060</v>
      </c>
      <c r="H26" s="132">
        <v>44103</v>
      </c>
      <c r="I26" s="140"/>
      <c r="J26" s="78"/>
      <c r="K26" s="144"/>
      <c r="L26" s="119"/>
      <c r="M26" s="394">
        <v>44103</v>
      </c>
      <c r="N26" s="158">
        <f t="shared" si="33"/>
        <v>32</v>
      </c>
      <c r="O26" s="311"/>
      <c r="P26" s="311" t="s">
        <v>27</v>
      </c>
      <c r="Q26" s="311"/>
      <c r="R26" s="311"/>
      <c r="S26" s="311"/>
      <c r="T26" s="312"/>
      <c r="U26" s="314"/>
      <c r="V26" s="167"/>
      <c r="W26" s="313"/>
      <c r="X26" s="313"/>
      <c r="Y26" s="160">
        <f t="shared" si="17"/>
        <v>0</v>
      </c>
      <c r="Z26" s="159">
        <f t="shared" si="18"/>
        <v>0</v>
      </c>
      <c r="AA26" s="327"/>
      <c r="AB26" s="400">
        <f t="shared" si="41"/>
        <v>0</v>
      </c>
      <c r="AC26" s="370"/>
      <c r="AD26" s="226" t="str">
        <f t="shared" si="19"/>
        <v/>
      </c>
      <c r="AE26" s="368">
        <f t="shared" si="34"/>
        <v>0</v>
      </c>
      <c r="AF26" s="335"/>
      <c r="AG26" s="333"/>
      <c r="AH26" s="334"/>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f t="shared" si="22"/>
        <v>32</v>
      </c>
      <c r="AX26" s="165" t="str">
        <f t="shared" si="23"/>
        <v/>
      </c>
      <c r="AY26" s="193">
        <f t="shared" si="24"/>
        <v>32</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5" t="s">
        <v>3484</v>
      </c>
      <c r="E27" s="16" t="s">
        <v>3485</v>
      </c>
      <c r="F27" s="17"/>
      <c r="G27" s="134">
        <v>44067</v>
      </c>
      <c r="H27" s="135">
        <v>44075</v>
      </c>
      <c r="I27" s="141" t="s">
        <v>27</v>
      </c>
      <c r="J27" s="25"/>
      <c r="K27" s="145"/>
      <c r="L27" s="28"/>
      <c r="M27" s="395">
        <v>44120</v>
      </c>
      <c r="N27" s="158">
        <f t="shared" si="33"/>
        <v>40</v>
      </c>
      <c r="O27" s="27" t="s">
        <v>27</v>
      </c>
      <c r="P27" s="27"/>
      <c r="Q27" s="27"/>
      <c r="R27" s="27"/>
      <c r="S27" s="27"/>
      <c r="T27" s="28"/>
      <c r="U27" s="29"/>
      <c r="V27" s="32"/>
      <c r="W27" s="318"/>
      <c r="X27" s="319"/>
      <c r="Y27" s="160">
        <f t="shared" si="17"/>
        <v>0</v>
      </c>
      <c r="Z27" s="159">
        <f t="shared" si="18"/>
        <v>0</v>
      </c>
      <c r="AA27" s="327"/>
      <c r="AB27" s="400">
        <f t="shared" si="41"/>
        <v>0</v>
      </c>
      <c r="AC27" s="371">
        <v>30</v>
      </c>
      <c r="AD27" s="226" t="str">
        <f t="shared" si="19"/>
        <v/>
      </c>
      <c r="AE27" s="368">
        <f t="shared" si="34"/>
        <v>0</v>
      </c>
      <c r="AF27" s="335"/>
      <c r="AG27" s="333"/>
      <c r="AH27" s="336">
        <v>6.25</v>
      </c>
      <c r="AI27" s="161">
        <f t="shared" si="20"/>
        <v>0</v>
      </c>
      <c r="AJ27" s="162">
        <f t="shared" si="21"/>
        <v>0</v>
      </c>
      <c r="AK27" s="163">
        <f t="shared" si="35"/>
        <v>-6.25</v>
      </c>
      <c r="AL27" s="164">
        <f t="shared" si="36"/>
        <v>0</v>
      </c>
      <c r="AM27" s="164">
        <f t="shared" si="37"/>
        <v>0</v>
      </c>
      <c r="AN27" s="164">
        <f t="shared" si="38"/>
        <v>0</v>
      </c>
      <c r="AO27" s="164">
        <f t="shared" si="39"/>
        <v>0</v>
      </c>
      <c r="AP27" s="610" t="str">
        <f t="shared" si="42"/>
        <v xml:space="preserve"> </v>
      </c>
      <c r="AQ27" s="613">
        <f t="shared" si="40"/>
        <v>6.25</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f t="shared" si="22"/>
        <v>40</v>
      </c>
      <c r="AX27" s="165" t="str">
        <f t="shared" si="23"/>
        <v/>
      </c>
      <c r="AY27" s="193">
        <f t="shared" si="24"/>
        <v>40</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7" t="s">
        <v>3486</v>
      </c>
      <c r="E28" s="18" t="s">
        <v>3487</v>
      </c>
      <c r="F28" s="17"/>
      <c r="G28" s="131">
        <v>44067</v>
      </c>
      <c r="H28" s="133">
        <v>44067</v>
      </c>
      <c r="I28" s="140" t="s">
        <v>27</v>
      </c>
      <c r="J28" s="78"/>
      <c r="K28" s="144"/>
      <c r="L28" s="119"/>
      <c r="M28" s="394"/>
      <c r="N28" s="158" t="str">
        <f t="shared" si="33"/>
        <v/>
      </c>
      <c r="O28" s="27"/>
      <c r="P28" s="27"/>
      <c r="Q28" s="27"/>
      <c r="R28" s="27"/>
      <c r="S28" s="27"/>
      <c r="T28" s="28" t="s">
        <v>27</v>
      </c>
      <c r="U28" s="29"/>
      <c r="V28" s="32"/>
      <c r="W28" s="318"/>
      <c r="X28" s="319"/>
      <c r="Y28" s="160">
        <f t="shared" si="17"/>
        <v>0</v>
      </c>
      <c r="Z28" s="159">
        <f t="shared" si="18"/>
        <v>0</v>
      </c>
      <c r="AA28" s="327"/>
      <c r="AB28" s="400">
        <f t="shared" si="41"/>
        <v>0</v>
      </c>
      <c r="AC28" s="371"/>
      <c r="AD28" s="226" t="str">
        <f t="shared" si="19"/>
        <v/>
      </c>
      <c r="AE28" s="368">
        <f t="shared" si="34"/>
        <v>0</v>
      </c>
      <c r="AF28" s="335"/>
      <c r="AG28" s="333"/>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7" t="s">
        <v>3488</v>
      </c>
      <c r="E29" s="18" t="s">
        <v>3489</v>
      </c>
      <c r="F29" s="17"/>
      <c r="G29" s="131">
        <v>44069</v>
      </c>
      <c r="H29" s="136">
        <v>44069</v>
      </c>
      <c r="I29" s="140" t="s">
        <v>27</v>
      </c>
      <c r="J29" s="78"/>
      <c r="K29" s="144"/>
      <c r="L29" s="119"/>
      <c r="M29" s="394">
        <v>44069</v>
      </c>
      <c r="N29" s="158">
        <f t="shared" si="33"/>
        <v>1</v>
      </c>
      <c r="O29" s="27"/>
      <c r="P29" s="27" t="s">
        <v>27</v>
      </c>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5"/>
      <c r="AG29" s="333"/>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f t="shared" si="22"/>
        <v>1</v>
      </c>
      <c r="AX29" s="165" t="str">
        <f t="shared" si="23"/>
        <v/>
      </c>
      <c r="AY29" s="193">
        <f t="shared" si="24"/>
        <v>1</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t="s">
        <v>3490</v>
      </c>
      <c r="E30" s="16" t="s">
        <v>3469</v>
      </c>
      <c r="F30" s="17"/>
      <c r="G30" s="131">
        <v>44074</v>
      </c>
      <c r="H30" s="133">
        <v>44075</v>
      </c>
      <c r="I30" s="140" t="s">
        <v>27</v>
      </c>
      <c r="J30" s="78"/>
      <c r="K30" s="144"/>
      <c r="L30" s="119"/>
      <c r="M30" s="394">
        <v>44195</v>
      </c>
      <c r="N30" s="158">
        <f t="shared" si="33"/>
        <v>88</v>
      </c>
      <c r="O30" s="27" t="s">
        <v>27</v>
      </c>
      <c r="P30" s="27"/>
      <c r="Q30" s="27"/>
      <c r="R30" s="27"/>
      <c r="S30" s="27"/>
      <c r="T30" s="28"/>
      <c r="U30" s="29"/>
      <c r="V30" s="32"/>
      <c r="W30" s="318"/>
      <c r="X30" s="319"/>
      <c r="Y30" s="160">
        <f t="shared" si="17"/>
        <v>0</v>
      </c>
      <c r="Z30" s="159">
        <f t="shared" si="18"/>
        <v>0</v>
      </c>
      <c r="AA30" s="327"/>
      <c r="AB30" s="400">
        <f t="shared" si="41"/>
        <v>0</v>
      </c>
      <c r="AC30" s="371" t="s">
        <v>27</v>
      </c>
      <c r="AD30" s="226" t="str">
        <f t="shared" si="19"/>
        <v/>
      </c>
      <c r="AE30" s="368">
        <f t="shared" si="34"/>
        <v>0</v>
      </c>
      <c r="AF30" s="335"/>
      <c r="AG30" s="333"/>
      <c r="AH30" s="336">
        <v>340</v>
      </c>
      <c r="AI30" s="161">
        <f t="shared" si="20"/>
        <v>0</v>
      </c>
      <c r="AJ30" s="162">
        <f t="shared" si="21"/>
        <v>0</v>
      </c>
      <c r="AK30" s="163">
        <f t="shared" si="35"/>
        <v>-340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f t="shared" si="44"/>
        <v>340</v>
      </c>
      <c r="AT30" s="613" t="str">
        <f t="shared" si="45"/>
        <v xml:space="preserve"> </v>
      </c>
      <c r="AU30" s="613" t="str">
        <f t="shared" si="46"/>
        <v xml:space="preserve"> </v>
      </c>
      <c r="AV30" s="614" t="str">
        <f t="shared" si="47"/>
        <v xml:space="preserve"> </v>
      </c>
      <c r="AW30" s="196">
        <f t="shared" si="22"/>
        <v>88</v>
      </c>
      <c r="AX30" s="165" t="str">
        <f t="shared" si="23"/>
        <v/>
      </c>
      <c r="AY30" s="193">
        <f t="shared" si="24"/>
        <v>88</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5" t="s">
        <v>3491</v>
      </c>
      <c r="E31" s="16" t="s">
        <v>3469</v>
      </c>
      <c r="F31" s="17"/>
      <c r="G31" s="131">
        <v>44076</v>
      </c>
      <c r="H31" s="133">
        <v>44103</v>
      </c>
      <c r="I31" s="140"/>
      <c r="J31" s="78" t="s">
        <v>27</v>
      </c>
      <c r="K31" s="144"/>
      <c r="L31" s="119"/>
      <c r="M31" s="394"/>
      <c r="N31" s="158" t="str">
        <f t="shared" si="33"/>
        <v/>
      </c>
      <c r="O31" s="27"/>
      <c r="P31" s="27"/>
      <c r="Q31" s="27"/>
      <c r="R31" s="27"/>
      <c r="S31" s="27"/>
      <c r="T31" s="28" t="s">
        <v>27</v>
      </c>
      <c r="U31" s="29"/>
      <c r="V31" s="32"/>
      <c r="W31" s="318"/>
      <c r="X31" s="319"/>
      <c r="Y31" s="160">
        <f t="shared" si="17"/>
        <v>0</v>
      </c>
      <c r="Z31" s="159">
        <f t="shared" si="18"/>
        <v>0</v>
      </c>
      <c r="AA31" s="327"/>
      <c r="AB31" s="400">
        <f t="shared" si="41"/>
        <v>0</v>
      </c>
      <c r="AC31" s="371"/>
      <c r="AD31" s="226" t="str">
        <f t="shared" si="19"/>
        <v/>
      </c>
      <c r="AE31" s="368">
        <f t="shared" si="34"/>
        <v>0</v>
      </c>
      <c r="AF31" s="335"/>
      <c r="AG31" s="333"/>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t="s">
        <v>3492</v>
      </c>
      <c r="E32" s="16" t="s">
        <v>3469</v>
      </c>
      <c r="F32" s="17"/>
      <c r="G32" s="131">
        <v>44077</v>
      </c>
      <c r="H32" s="133">
        <v>44091</v>
      </c>
      <c r="I32" s="140" t="s">
        <v>27</v>
      </c>
      <c r="J32" s="78"/>
      <c r="K32" s="144" t="s">
        <v>27</v>
      </c>
      <c r="L32" s="119"/>
      <c r="M32" s="394">
        <v>44091</v>
      </c>
      <c r="N32" s="158">
        <f t="shared" si="33"/>
        <v>11</v>
      </c>
      <c r="O32" s="27"/>
      <c r="P32" s="27"/>
      <c r="Q32" s="27"/>
      <c r="R32" s="639" t="s">
        <v>27</v>
      </c>
      <c r="S32" s="27"/>
      <c r="T32" s="28"/>
      <c r="U32" s="29"/>
      <c r="V32" s="32"/>
      <c r="W32" s="318"/>
      <c r="X32" s="319"/>
      <c r="Y32" s="160">
        <f t="shared" si="17"/>
        <v>0</v>
      </c>
      <c r="Z32" s="159">
        <f t="shared" si="18"/>
        <v>0</v>
      </c>
      <c r="AA32" s="327"/>
      <c r="AB32" s="400">
        <f t="shared" si="41"/>
        <v>0</v>
      </c>
      <c r="AC32" s="371"/>
      <c r="AD32" s="226" t="str">
        <f t="shared" si="19"/>
        <v/>
      </c>
      <c r="AE32" s="368">
        <f t="shared" si="34"/>
        <v>0</v>
      </c>
      <c r="AF32" s="335"/>
      <c r="AG32" s="333"/>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f t="shared" si="22"/>
        <v>11</v>
      </c>
      <c r="AX32" s="165">
        <f t="shared" si="23"/>
        <v>11</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t="s">
        <v>3493</v>
      </c>
      <c r="E33" s="16" t="s">
        <v>3494</v>
      </c>
      <c r="F33" s="17"/>
      <c r="G33" s="131">
        <v>44077</v>
      </c>
      <c r="H33" s="133">
        <v>44077</v>
      </c>
      <c r="I33" s="140" t="s">
        <v>27</v>
      </c>
      <c r="J33" s="78"/>
      <c r="K33" s="144"/>
      <c r="L33" s="119"/>
      <c r="M33" s="394">
        <v>44120</v>
      </c>
      <c r="N33" s="158">
        <f t="shared" si="33"/>
        <v>32</v>
      </c>
      <c r="O33" s="27" t="s">
        <v>27</v>
      </c>
      <c r="P33" s="27"/>
      <c r="Q33" s="27"/>
      <c r="R33" s="27"/>
      <c r="S33" s="27"/>
      <c r="T33" s="28"/>
      <c r="U33" s="29"/>
      <c r="V33" s="32"/>
      <c r="W33" s="318"/>
      <c r="X33" s="319"/>
      <c r="Y33" s="160">
        <f t="shared" si="17"/>
        <v>0</v>
      </c>
      <c r="Z33" s="159">
        <f t="shared" si="18"/>
        <v>0</v>
      </c>
      <c r="AA33" s="327"/>
      <c r="AB33" s="400">
        <f t="shared" si="41"/>
        <v>0</v>
      </c>
      <c r="AC33" s="371" t="s">
        <v>27</v>
      </c>
      <c r="AD33" s="226" t="str">
        <f t="shared" si="19"/>
        <v/>
      </c>
      <c r="AE33" s="368">
        <f t="shared" si="34"/>
        <v>0</v>
      </c>
      <c r="AF33" s="335"/>
      <c r="AG33" s="333"/>
      <c r="AH33" s="336">
        <v>133.75</v>
      </c>
      <c r="AI33" s="161">
        <f t="shared" si="20"/>
        <v>0</v>
      </c>
      <c r="AJ33" s="162">
        <f t="shared" si="21"/>
        <v>0</v>
      </c>
      <c r="AK33" s="163">
        <f t="shared" si="35"/>
        <v>-133.75</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f t="shared" si="44"/>
        <v>133.75</v>
      </c>
      <c r="AT33" s="613" t="str">
        <f t="shared" si="45"/>
        <v xml:space="preserve"> </v>
      </c>
      <c r="AU33" s="613" t="str">
        <f t="shared" si="46"/>
        <v xml:space="preserve"> </v>
      </c>
      <c r="AV33" s="614" t="str">
        <f t="shared" si="47"/>
        <v xml:space="preserve"> </v>
      </c>
      <c r="AW33" s="196">
        <f t="shared" si="22"/>
        <v>32</v>
      </c>
      <c r="AX33" s="165" t="str">
        <f t="shared" si="23"/>
        <v/>
      </c>
      <c r="AY33" s="193">
        <f t="shared" si="24"/>
        <v>32</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t="s">
        <v>3495</v>
      </c>
      <c r="E34" s="16" t="s">
        <v>3469</v>
      </c>
      <c r="F34" s="17"/>
      <c r="G34" s="134">
        <v>44090</v>
      </c>
      <c r="H34" s="135">
        <v>44104</v>
      </c>
      <c r="I34" s="141"/>
      <c r="J34" s="25"/>
      <c r="K34" s="145"/>
      <c r="L34" s="28"/>
      <c r="M34" s="395">
        <v>44119</v>
      </c>
      <c r="N34" s="158">
        <f t="shared" si="33"/>
        <v>22</v>
      </c>
      <c r="O34" s="27" t="s">
        <v>27</v>
      </c>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5"/>
      <c r="AG34" s="333"/>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f t="shared" si="22"/>
        <v>22</v>
      </c>
      <c r="AX34" s="165" t="str">
        <f t="shared" si="23"/>
        <v/>
      </c>
      <c r="AY34" s="193">
        <f t="shared" si="24"/>
        <v>22</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5" t="s">
        <v>3496</v>
      </c>
      <c r="E35" s="16" t="s">
        <v>3469</v>
      </c>
      <c r="F35" s="17"/>
      <c r="G35" s="134">
        <v>44091</v>
      </c>
      <c r="H35" s="135">
        <v>44091</v>
      </c>
      <c r="I35" s="141" t="s">
        <v>27</v>
      </c>
      <c r="J35" s="25"/>
      <c r="K35" s="145"/>
      <c r="L35" s="28"/>
      <c r="M35" s="395">
        <v>44095</v>
      </c>
      <c r="N35" s="158">
        <f t="shared" si="33"/>
        <v>3</v>
      </c>
      <c r="O35" s="27"/>
      <c r="P35" s="27"/>
      <c r="Q35" s="27"/>
      <c r="R35" s="27" t="s">
        <v>27</v>
      </c>
      <c r="S35" s="27"/>
      <c r="T35" s="28"/>
      <c r="U35" s="29"/>
      <c r="V35" s="32"/>
      <c r="W35" s="318"/>
      <c r="X35" s="319"/>
      <c r="Y35" s="160">
        <f t="shared" si="17"/>
        <v>0</v>
      </c>
      <c r="Z35" s="159">
        <f t="shared" si="18"/>
        <v>0</v>
      </c>
      <c r="AA35" s="327"/>
      <c r="AB35" s="400">
        <f t="shared" si="41"/>
        <v>0</v>
      </c>
      <c r="AC35" s="371"/>
      <c r="AD35" s="226" t="str">
        <f t="shared" si="19"/>
        <v/>
      </c>
      <c r="AE35" s="368">
        <f t="shared" si="34"/>
        <v>0</v>
      </c>
      <c r="AF35" s="335"/>
      <c r="AG35" s="333"/>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f t="shared" si="22"/>
        <v>3</v>
      </c>
      <c r="AX35" s="165" t="str">
        <f t="shared" si="23"/>
        <v/>
      </c>
      <c r="AY35" s="193">
        <f t="shared" si="24"/>
        <v>3</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7" t="s">
        <v>3497</v>
      </c>
      <c r="E36" s="18" t="s">
        <v>3469</v>
      </c>
      <c r="F36" s="17"/>
      <c r="G36" s="131">
        <v>44091</v>
      </c>
      <c r="H36" s="136">
        <v>44091</v>
      </c>
      <c r="I36" s="140" t="s">
        <v>27</v>
      </c>
      <c r="J36" s="78" t="s">
        <v>27</v>
      </c>
      <c r="K36" s="144" t="s">
        <v>27</v>
      </c>
      <c r="L36" s="119"/>
      <c r="M36" s="394"/>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7"/>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t="s">
        <v>3498</v>
      </c>
      <c r="E37" s="16" t="s">
        <v>3469</v>
      </c>
      <c r="F37" s="17"/>
      <c r="G37" s="131">
        <v>44091</v>
      </c>
      <c r="H37" s="133">
        <v>44091</v>
      </c>
      <c r="I37" s="140" t="s">
        <v>27</v>
      </c>
      <c r="J37" s="78"/>
      <c r="K37" s="144"/>
      <c r="L37" s="119"/>
      <c r="M37" s="394"/>
      <c r="N37" s="158" t="str">
        <f t="shared" si="33"/>
        <v/>
      </c>
      <c r="O37" s="27"/>
      <c r="P37" s="27"/>
      <c r="Q37" s="27"/>
      <c r="R37" s="27"/>
      <c r="S37" s="27"/>
      <c r="T37" s="28" t="s">
        <v>27</v>
      </c>
      <c r="U37" s="29"/>
      <c r="V37" s="32"/>
      <c r="W37" s="318"/>
      <c r="X37" s="319"/>
      <c r="Y37" s="160">
        <f t="shared" si="17"/>
        <v>0</v>
      </c>
      <c r="Z37" s="159">
        <f t="shared" si="18"/>
        <v>0</v>
      </c>
      <c r="AA37" s="327"/>
      <c r="AB37" s="400">
        <f t="shared" si="41"/>
        <v>0</v>
      </c>
      <c r="AC37" s="371"/>
      <c r="AD37" s="226" t="str">
        <f t="shared" si="19"/>
        <v/>
      </c>
      <c r="AE37" s="368">
        <f t="shared" si="34"/>
        <v>0</v>
      </c>
      <c r="AF37" s="337"/>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t="s">
        <v>3499</v>
      </c>
      <c r="E38" s="16" t="s">
        <v>3469</v>
      </c>
      <c r="F38" s="17"/>
      <c r="G38" s="134">
        <v>44099</v>
      </c>
      <c r="H38" s="135">
        <v>44099</v>
      </c>
      <c r="I38" s="141" t="s">
        <v>27</v>
      </c>
      <c r="J38" s="25"/>
      <c r="K38" s="145"/>
      <c r="L38" s="28"/>
      <c r="M38" s="395"/>
      <c r="N38" s="158" t="str">
        <f t="shared" si="33"/>
        <v/>
      </c>
      <c r="O38" s="27"/>
      <c r="P38" s="27"/>
      <c r="Q38" s="27"/>
      <c r="R38" s="27"/>
      <c r="S38" s="27"/>
      <c r="T38" s="28" t="s">
        <v>27</v>
      </c>
      <c r="U38" s="29"/>
      <c r="V38" s="32"/>
      <c r="W38" s="318"/>
      <c r="X38" s="319"/>
      <c r="Y38" s="160">
        <f t="shared" si="17"/>
        <v>0</v>
      </c>
      <c r="Z38" s="159">
        <f t="shared" si="18"/>
        <v>0</v>
      </c>
      <c r="AA38" s="327"/>
      <c r="AB38" s="400">
        <f t="shared" si="41"/>
        <v>0</v>
      </c>
      <c r="AC38" s="371"/>
      <c r="AD38" s="226" t="str">
        <f t="shared" si="19"/>
        <v/>
      </c>
      <c r="AE38" s="368">
        <f t="shared" si="34"/>
        <v>0</v>
      </c>
      <c r="AF38" s="337"/>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5" t="s">
        <v>3500</v>
      </c>
      <c r="E39" s="16" t="s">
        <v>3487</v>
      </c>
      <c r="F39" s="17"/>
      <c r="G39" s="134">
        <v>44105</v>
      </c>
      <c r="H39" s="135">
        <v>44106</v>
      </c>
      <c r="I39" s="141" t="s">
        <v>27</v>
      </c>
      <c r="J39" s="25" t="s">
        <v>27</v>
      </c>
      <c r="K39" s="145"/>
      <c r="L39" s="28"/>
      <c r="M39" s="395">
        <v>44109</v>
      </c>
      <c r="N39" s="158">
        <f t="shared" si="33"/>
        <v>3</v>
      </c>
      <c r="O39" s="27"/>
      <c r="P39" s="27"/>
      <c r="Q39" s="27"/>
      <c r="R39" s="27" t="s">
        <v>27</v>
      </c>
      <c r="S39" s="27"/>
      <c r="T39" s="28"/>
      <c r="U39" s="29"/>
      <c r="V39" s="32"/>
      <c r="W39" s="318"/>
      <c r="X39" s="319"/>
      <c r="Y39" s="160">
        <f t="shared" si="17"/>
        <v>0</v>
      </c>
      <c r="Z39" s="159">
        <f t="shared" si="18"/>
        <v>0</v>
      </c>
      <c r="AA39" s="327"/>
      <c r="AB39" s="400">
        <f t="shared" si="41"/>
        <v>0</v>
      </c>
      <c r="AC39" s="371"/>
      <c r="AD39" s="226" t="str">
        <f t="shared" si="19"/>
        <v/>
      </c>
      <c r="AE39" s="368">
        <f t="shared" si="34"/>
        <v>0</v>
      </c>
      <c r="AF39" s="337"/>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f t="shared" si="22"/>
        <v>3</v>
      </c>
      <c r="AX39" s="165" t="str">
        <f t="shared" si="23"/>
        <v/>
      </c>
      <c r="AY39" s="193">
        <f t="shared" si="24"/>
        <v>3</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t="s">
        <v>3501</v>
      </c>
      <c r="E40" s="16" t="s">
        <v>3469</v>
      </c>
      <c r="F40" s="17"/>
      <c r="G40" s="134">
        <v>44124</v>
      </c>
      <c r="H40" s="135">
        <v>44124</v>
      </c>
      <c r="I40" s="141" t="s">
        <v>27</v>
      </c>
      <c r="J40" s="25"/>
      <c r="K40" s="145"/>
      <c r="L40" s="28"/>
      <c r="M40" s="395">
        <v>44180</v>
      </c>
      <c r="N40" s="158">
        <f t="shared" si="33"/>
        <v>41</v>
      </c>
      <c r="O40" s="27" t="s">
        <v>27</v>
      </c>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f t="shared" si="22"/>
        <v>41</v>
      </c>
      <c r="AX40" s="165" t="str">
        <f t="shared" si="23"/>
        <v/>
      </c>
      <c r="AY40" s="193">
        <f t="shared" si="24"/>
        <v>41</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t="s">
        <v>3502</v>
      </c>
      <c r="E41" s="16" t="s">
        <v>3469</v>
      </c>
      <c r="F41" s="17"/>
      <c r="G41" s="134">
        <v>44125</v>
      </c>
      <c r="H41" s="135">
        <v>44125</v>
      </c>
      <c r="I41" s="141" t="s">
        <v>27</v>
      </c>
      <c r="J41" s="25" t="s">
        <v>27</v>
      </c>
      <c r="K41" s="145" t="s">
        <v>27</v>
      </c>
      <c r="L41" s="28"/>
      <c r="M41" s="395">
        <v>44151</v>
      </c>
      <c r="N41" s="158">
        <f t="shared" si="33"/>
        <v>19</v>
      </c>
      <c r="O41" s="27" t="s">
        <v>27</v>
      </c>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f t="shared" si="22"/>
        <v>19</v>
      </c>
      <c r="AX41" s="165">
        <f t="shared" si="23"/>
        <v>19</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t="s">
        <v>3503</v>
      </c>
      <c r="E42" s="16" t="s">
        <v>3469</v>
      </c>
      <c r="F42" s="17"/>
      <c r="G42" s="134">
        <v>44127</v>
      </c>
      <c r="H42" s="135">
        <v>44131</v>
      </c>
      <c r="I42" s="141" t="s">
        <v>27</v>
      </c>
      <c r="J42" s="25"/>
      <c r="K42" s="145"/>
      <c r="L42" s="28"/>
      <c r="M42" s="395">
        <v>44131</v>
      </c>
      <c r="N42" s="158">
        <f t="shared" si="33"/>
        <v>3</v>
      </c>
      <c r="O42" s="27" t="s">
        <v>27</v>
      </c>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f t="shared" si="22"/>
        <v>3</v>
      </c>
      <c r="AX42" s="165" t="str">
        <f t="shared" si="23"/>
        <v/>
      </c>
      <c r="AY42" s="193">
        <f t="shared" si="24"/>
        <v>3</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5" t="s">
        <v>3504</v>
      </c>
      <c r="E43" s="16" t="s">
        <v>3469</v>
      </c>
      <c r="F43" s="17"/>
      <c r="G43" s="134">
        <v>44128</v>
      </c>
      <c r="H43" s="135">
        <v>44130</v>
      </c>
      <c r="I43" s="141" t="s">
        <v>27</v>
      </c>
      <c r="J43" s="25"/>
      <c r="K43" s="145"/>
      <c r="L43" s="28"/>
      <c r="M43" s="395">
        <v>43851</v>
      </c>
      <c r="N43" s="158" t="str">
        <f t="shared" si="33"/>
        <v/>
      </c>
      <c r="O43" s="27"/>
      <c r="P43" s="27"/>
      <c r="Q43" s="27"/>
      <c r="R43" s="27"/>
      <c r="S43" s="639" t="s">
        <v>27</v>
      </c>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t="s">
        <v>3505</v>
      </c>
      <c r="E44" s="16" t="s">
        <v>3469</v>
      </c>
      <c r="F44" s="17"/>
      <c r="G44" s="131">
        <v>44128</v>
      </c>
      <c r="H44" s="136">
        <v>44130</v>
      </c>
      <c r="I44" s="140" t="s">
        <v>27</v>
      </c>
      <c r="J44" s="78"/>
      <c r="K44" s="144"/>
      <c r="L44" s="119"/>
      <c r="M44" s="394"/>
      <c r="N44" s="158" t="str">
        <f t="shared" si="33"/>
        <v/>
      </c>
      <c r="O44" s="27"/>
      <c r="P44" s="27" t="s">
        <v>27</v>
      </c>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7" t="s">
        <v>3506</v>
      </c>
      <c r="E45" s="18" t="s">
        <v>3469</v>
      </c>
      <c r="F45" s="17"/>
      <c r="G45" s="131">
        <v>44131</v>
      </c>
      <c r="H45" s="133">
        <v>44131</v>
      </c>
      <c r="I45" s="140" t="s">
        <v>27</v>
      </c>
      <c r="J45" s="78"/>
      <c r="K45" s="144"/>
      <c r="L45" s="119"/>
      <c r="M45" s="394">
        <v>44172</v>
      </c>
      <c r="N45" s="158">
        <f t="shared" si="33"/>
        <v>30</v>
      </c>
      <c r="O45" s="27"/>
      <c r="P45" s="27"/>
      <c r="Q45" s="27"/>
      <c r="R45" s="27" t="s">
        <v>27</v>
      </c>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f t="shared" si="22"/>
        <v>30</v>
      </c>
      <c r="AX45" s="165" t="str">
        <f t="shared" si="23"/>
        <v/>
      </c>
      <c r="AY45" s="193">
        <f t="shared" si="24"/>
        <v>30</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t="s">
        <v>3507</v>
      </c>
      <c r="E46" s="16" t="s">
        <v>3469</v>
      </c>
      <c r="F46" s="17"/>
      <c r="G46" s="134">
        <v>44131</v>
      </c>
      <c r="H46" s="135">
        <v>44133</v>
      </c>
      <c r="I46" s="141" t="s">
        <v>27</v>
      </c>
      <c r="J46" s="25"/>
      <c r="K46" s="145"/>
      <c r="L46" s="28"/>
      <c r="M46" s="395"/>
      <c r="N46" s="158" t="str">
        <f t="shared" si="33"/>
        <v/>
      </c>
      <c r="O46" s="27"/>
      <c r="P46" s="27"/>
      <c r="Q46" s="27"/>
      <c r="R46" s="27"/>
      <c r="S46" s="27"/>
      <c r="T46" s="28" t="s">
        <v>27</v>
      </c>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5" t="s">
        <v>3508</v>
      </c>
      <c r="E47" s="16" t="s">
        <v>3469</v>
      </c>
      <c r="F47" s="17"/>
      <c r="G47" s="134">
        <v>44133</v>
      </c>
      <c r="H47" s="135">
        <v>44151</v>
      </c>
      <c r="I47" s="141" t="s">
        <v>27</v>
      </c>
      <c r="J47" s="25"/>
      <c r="K47" s="640" t="s">
        <v>27</v>
      </c>
      <c r="L47" s="28"/>
      <c r="M47" s="395">
        <v>44274</v>
      </c>
      <c r="N47" s="158">
        <f t="shared" si="33"/>
        <v>102</v>
      </c>
      <c r="O47" s="642"/>
      <c r="P47" s="642"/>
      <c r="Q47" s="639" t="s">
        <v>27</v>
      </c>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f t="shared" si="22"/>
        <v>102</v>
      </c>
      <c r="AX47" s="165">
        <f t="shared" si="23"/>
        <v>102</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t="s">
        <v>3509</v>
      </c>
      <c r="E48" s="16" t="s">
        <v>3469</v>
      </c>
      <c r="F48" s="17"/>
      <c r="G48" s="134">
        <v>44133</v>
      </c>
      <c r="H48" s="135">
        <v>44151</v>
      </c>
      <c r="I48" s="141" t="s">
        <v>27</v>
      </c>
      <c r="J48" s="25"/>
      <c r="K48" s="145"/>
      <c r="L48" s="28"/>
      <c r="M48" s="395">
        <v>44158</v>
      </c>
      <c r="N48" s="158">
        <f t="shared" si="33"/>
        <v>18</v>
      </c>
      <c r="O48" s="27"/>
      <c r="P48" s="27" t="s">
        <v>27</v>
      </c>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f t="shared" si="22"/>
        <v>18</v>
      </c>
      <c r="AX48" s="165" t="str">
        <f t="shared" si="23"/>
        <v/>
      </c>
      <c r="AY48" s="193">
        <f t="shared" si="24"/>
        <v>18</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7" t="s">
        <v>3510</v>
      </c>
      <c r="E49" s="18" t="s">
        <v>3469</v>
      </c>
      <c r="F49" s="17"/>
      <c r="G49" s="134">
        <v>44137</v>
      </c>
      <c r="H49" s="135">
        <v>44153</v>
      </c>
      <c r="I49" s="141" t="s">
        <v>27</v>
      </c>
      <c r="J49" s="25"/>
      <c r="K49" s="145"/>
      <c r="L49" s="28"/>
      <c r="M49" s="395">
        <v>44256</v>
      </c>
      <c r="N49" s="158">
        <f t="shared" si="33"/>
        <v>86</v>
      </c>
      <c r="O49" s="639" t="s">
        <v>27</v>
      </c>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f t="shared" si="22"/>
        <v>86</v>
      </c>
      <c r="AX49" s="165" t="str">
        <f t="shared" si="23"/>
        <v/>
      </c>
      <c r="AY49" s="193">
        <f t="shared" si="24"/>
        <v>86</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t="s">
        <v>3511</v>
      </c>
      <c r="E50" s="16" t="s">
        <v>3469</v>
      </c>
      <c r="F50" s="17"/>
      <c r="G50" s="134">
        <v>44137</v>
      </c>
      <c r="H50" s="135">
        <v>44153</v>
      </c>
      <c r="I50" s="141" t="s">
        <v>27</v>
      </c>
      <c r="J50" s="25"/>
      <c r="K50" s="145"/>
      <c r="L50" s="28"/>
      <c r="M50" s="395"/>
      <c r="N50" s="158" t="str">
        <f t="shared" si="33"/>
        <v/>
      </c>
      <c r="O50" s="27"/>
      <c r="P50" s="27"/>
      <c r="Q50" s="27"/>
      <c r="R50" s="27"/>
      <c r="S50" s="27"/>
      <c r="T50" s="28" t="s">
        <v>27</v>
      </c>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5" t="s">
        <v>3512</v>
      </c>
      <c r="E51" s="16" t="s">
        <v>3469</v>
      </c>
      <c r="F51" s="17"/>
      <c r="G51" s="134">
        <v>44147</v>
      </c>
      <c r="H51" s="135">
        <v>44165</v>
      </c>
      <c r="I51" s="141"/>
      <c r="J51" s="25"/>
      <c r="K51" s="145"/>
      <c r="L51" s="28"/>
      <c r="M51" s="395">
        <v>44165</v>
      </c>
      <c r="N51" s="158">
        <f t="shared" si="33"/>
        <v>13</v>
      </c>
      <c r="O51" s="27"/>
      <c r="P51" s="27" t="s">
        <v>27</v>
      </c>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f t="shared" si="22"/>
        <v>13</v>
      </c>
      <c r="AX51" s="165" t="str">
        <f t="shared" si="23"/>
        <v/>
      </c>
      <c r="AY51" s="193">
        <f t="shared" si="24"/>
        <v>13</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t="s">
        <v>3513</v>
      </c>
      <c r="E52" s="16" t="s">
        <v>3469</v>
      </c>
      <c r="F52" s="17"/>
      <c r="G52" s="134">
        <v>44158</v>
      </c>
      <c r="H52" s="135">
        <v>44158</v>
      </c>
      <c r="I52" s="141" t="s">
        <v>27</v>
      </c>
      <c r="J52" s="25"/>
      <c r="K52" s="145"/>
      <c r="L52" s="28"/>
      <c r="M52" s="395">
        <v>44158</v>
      </c>
      <c r="N52" s="158">
        <f t="shared" si="33"/>
        <v>1</v>
      </c>
      <c r="O52" s="27"/>
      <c r="P52" s="27" t="s">
        <v>27</v>
      </c>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f t="shared" si="22"/>
        <v>1</v>
      </c>
      <c r="AX52" s="165" t="str">
        <f t="shared" si="23"/>
        <v/>
      </c>
      <c r="AY52" s="193">
        <f t="shared" si="24"/>
        <v>1</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t="s">
        <v>3514</v>
      </c>
      <c r="E53" s="16" t="s">
        <v>3469</v>
      </c>
      <c r="F53" s="17"/>
      <c r="G53" s="134">
        <v>44158</v>
      </c>
      <c r="H53" s="135">
        <v>44159</v>
      </c>
      <c r="I53" s="141" t="s">
        <v>27</v>
      </c>
      <c r="J53" s="25"/>
      <c r="K53" s="145"/>
      <c r="L53" s="28"/>
      <c r="M53" s="395">
        <v>44182</v>
      </c>
      <c r="N53" s="158">
        <f t="shared" si="33"/>
        <v>19</v>
      </c>
      <c r="O53" s="27"/>
      <c r="P53" s="27" t="s">
        <v>27</v>
      </c>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f t="shared" si="22"/>
        <v>19</v>
      </c>
      <c r="AX53" s="165" t="str">
        <f t="shared" si="23"/>
        <v/>
      </c>
      <c r="AY53" s="193">
        <f t="shared" si="24"/>
        <v>19</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7" t="s">
        <v>3515</v>
      </c>
      <c r="E54" s="18" t="s">
        <v>3469</v>
      </c>
      <c r="F54" s="17"/>
      <c r="G54" s="134">
        <v>44167</v>
      </c>
      <c r="H54" s="135">
        <v>44167</v>
      </c>
      <c r="I54" s="141" t="s">
        <v>27</v>
      </c>
      <c r="J54" s="25"/>
      <c r="K54" s="145"/>
      <c r="L54" s="28"/>
      <c r="M54" s="395"/>
      <c r="N54" s="158" t="str">
        <f t="shared" si="33"/>
        <v/>
      </c>
      <c r="O54" s="27"/>
      <c r="P54" s="27"/>
      <c r="Q54" s="27"/>
      <c r="R54" s="27"/>
      <c r="S54" s="27"/>
      <c r="T54" s="28" t="s">
        <v>27</v>
      </c>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5" t="s">
        <v>3516</v>
      </c>
      <c r="E55" s="16" t="s">
        <v>3469</v>
      </c>
      <c r="F55" s="17"/>
      <c r="G55" s="134">
        <v>44168</v>
      </c>
      <c r="H55" s="135">
        <v>44172</v>
      </c>
      <c r="I55" s="141" t="s">
        <v>27</v>
      </c>
      <c r="J55" s="25"/>
      <c r="K55" s="145"/>
      <c r="L55" s="28"/>
      <c r="M55" s="395">
        <v>44172</v>
      </c>
      <c r="N55" s="158">
        <f t="shared" si="33"/>
        <v>3</v>
      </c>
      <c r="O55" s="27"/>
      <c r="P55" s="27" t="s">
        <v>27</v>
      </c>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f t="shared" si="22"/>
        <v>3</v>
      </c>
      <c r="AX55" s="165" t="str">
        <f t="shared" si="23"/>
        <v/>
      </c>
      <c r="AY55" s="193">
        <f t="shared" si="24"/>
        <v>3</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t="s">
        <v>3517</v>
      </c>
      <c r="E56" s="16" t="s">
        <v>3489</v>
      </c>
      <c r="F56" s="17"/>
      <c r="G56" s="134">
        <v>44173</v>
      </c>
      <c r="H56" s="135">
        <v>44173</v>
      </c>
      <c r="I56" s="141" t="s">
        <v>27</v>
      </c>
      <c r="J56" s="25"/>
      <c r="K56" s="145"/>
      <c r="L56" s="28"/>
      <c r="M56" s="395">
        <v>44173</v>
      </c>
      <c r="N56" s="158">
        <f t="shared" si="33"/>
        <v>1</v>
      </c>
      <c r="O56" s="27"/>
      <c r="P56" s="27"/>
      <c r="Q56" s="27"/>
      <c r="R56" s="27" t="s">
        <v>27</v>
      </c>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f t="shared" si="22"/>
        <v>1</v>
      </c>
      <c r="AX56" s="165" t="str">
        <f t="shared" si="23"/>
        <v/>
      </c>
      <c r="AY56" s="193">
        <f t="shared" si="24"/>
        <v>1</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t="s">
        <v>3518</v>
      </c>
      <c r="E57" s="16" t="s">
        <v>3489</v>
      </c>
      <c r="F57" s="17"/>
      <c r="G57" s="134">
        <v>44181</v>
      </c>
      <c r="H57" s="135">
        <v>44181</v>
      </c>
      <c r="I57" s="141" t="s">
        <v>27</v>
      </c>
      <c r="J57" s="25"/>
      <c r="K57" s="145"/>
      <c r="L57" s="28"/>
      <c r="M57" s="395">
        <v>44181</v>
      </c>
      <c r="N57" s="158">
        <f t="shared" si="33"/>
        <v>1</v>
      </c>
      <c r="O57" s="27" t="s">
        <v>27</v>
      </c>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f t="shared" si="22"/>
        <v>1</v>
      </c>
      <c r="AX57" s="165" t="str">
        <f t="shared" si="23"/>
        <v/>
      </c>
      <c r="AY57" s="193">
        <f t="shared" si="24"/>
        <v>1</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7" t="s">
        <v>3519</v>
      </c>
      <c r="E58" s="18" t="s">
        <v>3489</v>
      </c>
      <c r="F58" s="17"/>
      <c r="G58" s="134">
        <v>44181</v>
      </c>
      <c r="H58" s="135">
        <v>44182</v>
      </c>
      <c r="I58" s="141" t="s">
        <v>27</v>
      </c>
      <c r="J58" s="25"/>
      <c r="K58" s="145"/>
      <c r="L58" s="28"/>
      <c r="M58" s="395">
        <v>44218</v>
      </c>
      <c r="N58" s="158">
        <f t="shared" si="33"/>
        <v>28</v>
      </c>
      <c r="O58" s="27"/>
      <c r="P58" s="27"/>
      <c r="Q58" s="27"/>
      <c r="R58" s="27"/>
      <c r="S58" s="27"/>
      <c r="T58" s="643" t="s">
        <v>27</v>
      </c>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f t="shared" si="22"/>
        <v>28</v>
      </c>
      <c r="AX58" s="165" t="str">
        <f t="shared" si="23"/>
        <v/>
      </c>
      <c r="AY58" s="193">
        <f t="shared" si="24"/>
        <v>28</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641" t="s">
        <v>3520</v>
      </c>
      <c r="E59" s="16" t="s">
        <v>3469</v>
      </c>
      <c r="F59" s="17"/>
      <c r="G59" s="134">
        <v>44186</v>
      </c>
      <c r="H59" s="139">
        <v>44203</v>
      </c>
      <c r="I59" s="141"/>
      <c r="J59" s="25"/>
      <c r="K59" s="145"/>
      <c r="L59" s="29"/>
      <c r="M59" s="395">
        <v>44203</v>
      </c>
      <c r="N59" s="158">
        <f t="shared" si="33"/>
        <v>14</v>
      </c>
      <c r="O59" s="27"/>
      <c r="P59" s="27"/>
      <c r="Q59" s="27"/>
      <c r="R59" s="27" t="s">
        <v>27</v>
      </c>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f t="shared" si="22"/>
        <v>14</v>
      </c>
      <c r="AX59" s="165" t="str">
        <f t="shared" si="23"/>
        <v/>
      </c>
      <c r="AY59" s="193">
        <f t="shared" si="24"/>
        <v>14</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3" t="s">
        <v>3521</v>
      </c>
      <c r="E60" s="180" t="s">
        <v>3467</v>
      </c>
      <c r="F60" s="34"/>
      <c r="G60" s="131">
        <v>44200</v>
      </c>
      <c r="H60" s="136">
        <v>44202</v>
      </c>
      <c r="I60" s="140" t="s">
        <v>27</v>
      </c>
      <c r="J60" s="78"/>
      <c r="K60" s="144"/>
      <c r="L60" s="119"/>
      <c r="M60" s="394">
        <v>44202</v>
      </c>
      <c r="N60" s="158">
        <f t="shared" si="33"/>
        <v>3</v>
      </c>
      <c r="O60" s="311"/>
      <c r="P60" s="311"/>
      <c r="Q60" s="311"/>
      <c r="R60" s="311"/>
      <c r="S60" s="311"/>
      <c r="T60" s="311"/>
      <c r="U60" s="312"/>
      <c r="V60" s="181"/>
      <c r="W60" s="313"/>
      <c r="X60" s="313"/>
      <c r="Y60" s="160">
        <f t="shared" si="17"/>
        <v>0</v>
      </c>
      <c r="Z60" s="159">
        <f t="shared" si="18"/>
        <v>0</v>
      </c>
      <c r="AA60" s="328"/>
      <c r="AB60" s="400">
        <f t="shared" si="41"/>
        <v>0</v>
      </c>
      <c r="AC60" s="369"/>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f t="shared" si="22"/>
        <v>3</v>
      </c>
      <c r="AX60" s="165" t="str">
        <f t="shared" si="23"/>
        <v/>
      </c>
      <c r="AY60" s="193">
        <f t="shared" si="24"/>
        <v>3</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3" t="s">
        <v>3522</v>
      </c>
      <c r="E61" s="81" t="s">
        <v>3489</v>
      </c>
      <c r="F61" s="34"/>
      <c r="G61" s="131">
        <v>44202</v>
      </c>
      <c r="H61" s="133">
        <v>44210</v>
      </c>
      <c r="I61" s="140" t="s">
        <v>27</v>
      </c>
      <c r="J61" s="78"/>
      <c r="K61" s="144"/>
      <c r="L61" s="119"/>
      <c r="M61" s="394">
        <v>44217</v>
      </c>
      <c r="N61" s="158">
        <f t="shared" si="33"/>
        <v>12</v>
      </c>
      <c r="O61" s="311"/>
      <c r="P61" s="311"/>
      <c r="Q61" s="311"/>
      <c r="R61" s="311"/>
      <c r="S61" s="311"/>
      <c r="T61" s="312" t="s">
        <v>27</v>
      </c>
      <c r="U61" s="312"/>
      <c r="V61" s="181"/>
      <c r="W61" s="313"/>
      <c r="X61" s="313"/>
      <c r="Y61" s="160">
        <f t="shared" si="17"/>
        <v>0</v>
      </c>
      <c r="Z61" s="159">
        <f t="shared" si="18"/>
        <v>0</v>
      </c>
      <c r="AA61" s="327"/>
      <c r="AB61" s="400">
        <f t="shared" si="41"/>
        <v>0</v>
      </c>
      <c r="AC61" s="369"/>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f t="shared" si="22"/>
        <v>12</v>
      </c>
      <c r="AX61" s="165" t="str">
        <f t="shared" si="23"/>
        <v/>
      </c>
      <c r="AY61" s="193">
        <f t="shared" si="24"/>
        <v>12</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3" t="s">
        <v>3523</v>
      </c>
      <c r="E62" s="81" t="s">
        <v>3489</v>
      </c>
      <c r="F62" s="34"/>
      <c r="G62" s="131">
        <v>44197</v>
      </c>
      <c r="H62" s="133">
        <v>44203</v>
      </c>
      <c r="I62" s="140" t="s">
        <v>27</v>
      </c>
      <c r="J62" s="78"/>
      <c r="K62" s="144"/>
      <c r="L62" s="119"/>
      <c r="M62" s="394"/>
      <c r="N62" s="158" t="str">
        <f t="shared" si="33"/>
        <v/>
      </c>
      <c r="O62" s="311"/>
      <c r="P62" s="311"/>
      <c r="Q62" s="311"/>
      <c r="R62" s="311"/>
      <c r="S62" s="311"/>
      <c r="T62" s="312"/>
      <c r="U62" s="312"/>
      <c r="V62" s="181"/>
      <c r="W62" s="313"/>
      <c r="X62" s="313"/>
      <c r="Y62" s="160">
        <f t="shared" si="17"/>
        <v>0</v>
      </c>
      <c r="Z62" s="159">
        <f t="shared" si="18"/>
        <v>0</v>
      </c>
      <c r="AA62" s="326"/>
      <c r="AB62" s="400">
        <f t="shared" si="41"/>
        <v>0</v>
      </c>
      <c r="AC62" s="369"/>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3" t="s">
        <v>3524</v>
      </c>
      <c r="E63" s="81" t="s">
        <v>3489</v>
      </c>
      <c r="F63" s="34"/>
      <c r="G63" s="131">
        <v>44203</v>
      </c>
      <c r="H63" s="132">
        <v>44215</v>
      </c>
      <c r="I63" s="140" t="s">
        <v>27</v>
      </c>
      <c r="J63" s="78"/>
      <c r="K63" s="144"/>
      <c r="L63" s="119"/>
      <c r="M63" s="395">
        <v>44215</v>
      </c>
      <c r="N63" s="158">
        <f t="shared" si="33"/>
        <v>9</v>
      </c>
      <c r="O63" s="311"/>
      <c r="P63" s="311"/>
      <c r="Q63" s="311"/>
      <c r="R63" s="311"/>
      <c r="S63" s="311"/>
      <c r="T63" s="312"/>
      <c r="U63" s="314"/>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f t="shared" si="22"/>
        <v>9</v>
      </c>
      <c r="AX63" s="165" t="str">
        <f t="shared" si="23"/>
        <v/>
      </c>
      <c r="AY63" s="193">
        <f t="shared" si="24"/>
        <v>9</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3" t="s">
        <v>3525</v>
      </c>
      <c r="E64" s="81" t="s">
        <v>3469</v>
      </c>
      <c r="F64" s="34"/>
      <c r="G64" s="134">
        <v>44215</v>
      </c>
      <c r="H64" s="135">
        <v>44215</v>
      </c>
      <c r="I64" s="170" t="s">
        <v>27</v>
      </c>
      <c r="J64" s="171"/>
      <c r="K64" s="145"/>
      <c r="L64" s="28"/>
      <c r="M64" s="398">
        <v>44215</v>
      </c>
      <c r="N64" s="158">
        <f t="shared" si="33"/>
        <v>1</v>
      </c>
      <c r="O64" s="311"/>
      <c r="P64" s="311" t="s">
        <v>27</v>
      </c>
      <c r="Q64" s="311"/>
      <c r="R64" s="311"/>
      <c r="S64" s="311"/>
      <c r="T64" s="312"/>
      <c r="U64" s="314"/>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f t="shared" si="22"/>
        <v>1</v>
      </c>
      <c r="AX64" s="165" t="str">
        <f t="shared" si="23"/>
        <v/>
      </c>
      <c r="AY64" s="193">
        <f t="shared" si="24"/>
        <v>1</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t="s">
        <v>3526</v>
      </c>
      <c r="E65" s="33" t="s">
        <v>3489</v>
      </c>
      <c r="F65" s="34"/>
      <c r="G65" s="134">
        <v>44216</v>
      </c>
      <c r="H65" s="135">
        <v>44216</v>
      </c>
      <c r="I65" s="142" t="s">
        <v>27</v>
      </c>
      <c r="J65" s="79"/>
      <c r="K65" s="145"/>
      <c r="L65" s="172"/>
      <c r="M65" s="395"/>
      <c r="N65" s="158" t="str">
        <f t="shared" si="33"/>
        <v/>
      </c>
      <c r="O65" s="315"/>
      <c r="P65" s="315"/>
      <c r="Q65" s="315"/>
      <c r="R65" s="315"/>
      <c r="S65" s="315"/>
      <c r="T65" s="316" t="s">
        <v>27</v>
      </c>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t="s">
        <v>3527</v>
      </c>
      <c r="E66" s="16" t="s">
        <v>3489</v>
      </c>
      <c r="F66" s="17"/>
      <c r="G66" s="131">
        <v>44217</v>
      </c>
      <c r="H66" s="136"/>
      <c r="I66" s="140"/>
      <c r="J66" s="78"/>
      <c r="K66" s="146"/>
      <c r="L66" s="120"/>
      <c r="M66" s="394"/>
      <c r="N66" s="158" t="str">
        <f t="shared" si="33"/>
        <v/>
      </c>
      <c r="O66" s="27"/>
      <c r="P66" s="27"/>
      <c r="Q66" s="27"/>
      <c r="R66" s="27"/>
      <c r="S66" s="27"/>
      <c r="T66" s="28" t="s">
        <v>27</v>
      </c>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6" t="s">
        <v>3528</v>
      </c>
      <c r="E67" s="16" t="s">
        <v>3489</v>
      </c>
      <c r="F67" s="17"/>
      <c r="G67" s="131">
        <v>44217</v>
      </c>
      <c r="H67" s="133">
        <v>44217</v>
      </c>
      <c r="I67" s="140" t="s">
        <v>27</v>
      </c>
      <c r="J67" s="78"/>
      <c r="K67" s="144"/>
      <c r="L67" s="119"/>
      <c r="M67" s="394">
        <v>44222</v>
      </c>
      <c r="N67" s="158">
        <f t="shared" si="33"/>
        <v>4</v>
      </c>
      <c r="O67" s="27" t="s">
        <v>27</v>
      </c>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f t="shared" si="22"/>
        <v>4</v>
      </c>
      <c r="AX67" s="165" t="str">
        <f t="shared" si="23"/>
        <v/>
      </c>
      <c r="AY67" s="193">
        <f t="shared" si="24"/>
        <v>4</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6" t="s">
        <v>3529</v>
      </c>
      <c r="E68" s="16" t="s">
        <v>3489</v>
      </c>
      <c r="F68" s="17"/>
      <c r="G68" s="131">
        <v>44222</v>
      </c>
      <c r="H68" s="133">
        <v>44232</v>
      </c>
      <c r="I68" s="140" t="s">
        <v>27</v>
      </c>
      <c r="J68" s="78"/>
      <c r="K68" s="144"/>
      <c r="L68" s="119"/>
      <c r="M68" s="394">
        <v>44232</v>
      </c>
      <c r="N68" s="158">
        <f t="shared" si="33"/>
        <v>9</v>
      </c>
      <c r="O68" s="27" t="s">
        <v>27</v>
      </c>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f t="shared" si="22"/>
        <v>9</v>
      </c>
      <c r="AX68" s="165" t="str">
        <f t="shared" si="23"/>
        <v/>
      </c>
      <c r="AY68" s="193">
        <f t="shared" si="24"/>
        <v>9</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5" t="s">
        <v>3530</v>
      </c>
      <c r="E69" s="16" t="s">
        <v>3489</v>
      </c>
      <c r="F69" s="17"/>
      <c r="G69" s="134">
        <v>44217</v>
      </c>
      <c r="H69" s="135">
        <v>44217</v>
      </c>
      <c r="I69" s="141" t="s">
        <v>27</v>
      </c>
      <c r="J69" s="25" t="s">
        <v>27</v>
      </c>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7" t="s">
        <v>3531</v>
      </c>
      <c r="E70" s="18" t="s">
        <v>3489</v>
      </c>
      <c r="F70" s="17"/>
      <c r="G70" s="134">
        <v>44224</v>
      </c>
      <c r="H70" s="135">
        <v>44225</v>
      </c>
      <c r="I70" s="141" t="s">
        <v>27</v>
      </c>
      <c r="J70" s="25"/>
      <c r="K70" s="145"/>
      <c r="L70" s="28"/>
      <c r="M70" s="395">
        <v>44274</v>
      </c>
      <c r="N70" s="158">
        <f t="shared" si="33"/>
        <v>37</v>
      </c>
      <c r="O70" s="27" t="s">
        <v>27</v>
      </c>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f t="shared" si="22"/>
        <v>37</v>
      </c>
      <c r="AX70" s="165" t="str">
        <f t="shared" si="23"/>
        <v/>
      </c>
      <c r="AY70" s="193">
        <f t="shared" si="24"/>
        <v>37</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t="s">
        <v>3532</v>
      </c>
      <c r="E71" s="16" t="s">
        <v>3533</v>
      </c>
      <c r="F71" s="17"/>
      <c r="G71" s="131">
        <v>44229</v>
      </c>
      <c r="H71" s="133"/>
      <c r="I71" s="140"/>
      <c r="J71" s="78" t="s">
        <v>27</v>
      </c>
      <c r="K71" s="144"/>
      <c r="L71" s="119" t="s">
        <v>27</v>
      </c>
      <c r="M71" s="394"/>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3" t="s">
        <v>3534</v>
      </c>
      <c r="E72" s="81" t="s">
        <v>3469</v>
      </c>
      <c r="F72" s="34"/>
      <c r="G72" s="131">
        <v>44230</v>
      </c>
      <c r="H72" s="132">
        <v>44230</v>
      </c>
      <c r="I72" s="140" t="s">
        <v>27</v>
      </c>
      <c r="J72" s="78"/>
      <c r="K72" s="144"/>
      <c r="L72" s="119"/>
      <c r="M72" s="394">
        <v>44230</v>
      </c>
      <c r="N72" s="158">
        <f t="shared" si="33"/>
        <v>1</v>
      </c>
      <c r="O72" s="311"/>
      <c r="P72" s="311" t="s">
        <v>27</v>
      </c>
      <c r="Q72" s="311"/>
      <c r="R72" s="311"/>
      <c r="S72" s="311"/>
      <c r="T72" s="312"/>
      <c r="U72" s="314"/>
      <c r="V72" s="167"/>
      <c r="W72" s="313"/>
      <c r="X72" s="313"/>
      <c r="Y72" s="160">
        <f t="shared" si="17"/>
        <v>0</v>
      </c>
      <c r="Z72" s="159">
        <f t="shared" si="18"/>
        <v>0</v>
      </c>
      <c r="AA72" s="327"/>
      <c r="AB72" s="400">
        <f t="shared" si="41"/>
        <v>0</v>
      </c>
      <c r="AC72" s="370"/>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f t="shared" si="22"/>
        <v>1</v>
      </c>
      <c r="AX72" s="165" t="str">
        <f t="shared" si="23"/>
        <v/>
      </c>
      <c r="AY72" s="193">
        <f t="shared" si="24"/>
        <v>1</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5" t="s">
        <v>3535</v>
      </c>
      <c r="E73" s="16" t="s">
        <v>3489</v>
      </c>
      <c r="F73" s="17"/>
      <c r="G73" s="134">
        <v>44245</v>
      </c>
      <c r="H73" s="135">
        <v>44245</v>
      </c>
      <c r="I73" s="141" t="s">
        <v>27</v>
      </c>
      <c r="J73" s="25"/>
      <c r="K73" s="145"/>
      <c r="L73" s="28"/>
      <c r="M73" s="395">
        <v>44245</v>
      </c>
      <c r="N73" s="158">
        <f t="shared" si="33"/>
        <v>1</v>
      </c>
      <c r="O73" s="27"/>
      <c r="P73" s="27"/>
      <c r="Q73" s="27"/>
      <c r="R73" s="27" t="s">
        <v>27</v>
      </c>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f t="shared" si="22"/>
        <v>1</v>
      </c>
      <c r="AX73" s="165" t="str">
        <f t="shared" si="23"/>
        <v/>
      </c>
      <c r="AY73" s="193">
        <f t="shared" si="24"/>
        <v>1</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7" t="s">
        <v>3536</v>
      </c>
      <c r="E74" s="18" t="s">
        <v>3469</v>
      </c>
      <c r="F74" s="17"/>
      <c r="G74" s="131">
        <v>44245</v>
      </c>
      <c r="H74" s="136"/>
      <c r="I74" s="140"/>
      <c r="J74" s="78"/>
      <c r="K74" s="144"/>
      <c r="L74" s="119"/>
      <c r="M74" s="394">
        <v>44294</v>
      </c>
      <c r="N74" s="158">
        <f t="shared" si="33"/>
        <v>36</v>
      </c>
      <c r="O74" s="27"/>
      <c r="P74" s="27"/>
      <c r="Q74" s="27"/>
      <c r="R74" s="27"/>
      <c r="S74" s="27" t="s">
        <v>27</v>
      </c>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f t="shared" si="22"/>
        <v>36</v>
      </c>
      <c r="AX74" s="165" t="str">
        <f t="shared" si="23"/>
        <v/>
      </c>
      <c r="AY74" s="193">
        <f t="shared" si="24"/>
        <v>36</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t="s">
        <v>3537</v>
      </c>
      <c r="E75" s="16" t="s">
        <v>3469</v>
      </c>
      <c r="F75" s="17"/>
      <c r="G75" s="131">
        <v>44245</v>
      </c>
      <c r="H75" s="133">
        <v>44246</v>
      </c>
      <c r="I75" s="140" t="s">
        <v>27</v>
      </c>
      <c r="J75" s="78" t="s">
        <v>27</v>
      </c>
      <c r="K75" s="144" t="s">
        <v>27</v>
      </c>
      <c r="L75" s="119"/>
      <c r="M75" s="394"/>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t="s">
        <v>3538</v>
      </c>
      <c r="E76" s="16" t="s">
        <v>3469</v>
      </c>
      <c r="F76" s="17"/>
      <c r="G76" s="134">
        <v>44246</v>
      </c>
      <c r="H76" s="135">
        <v>44246</v>
      </c>
      <c r="I76" s="141" t="s">
        <v>27</v>
      </c>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5" t="s">
        <v>3539</v>
      </c>
      <c r="E77" s="16" t="s">
        <v>3469</v>
      </c>
      <c r="F77" s="17"/>
      <c r="G77" s="134">
        <v>44248</v>
      </c>
      <c r="H77" s="135">
        <v>44249</v>
      </c>
      <c r="I77" s="141" t="s">
        <v>27</v>
      </c>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7" t="s">
        <v>3540</v>
      </c>
      <c r="E78" s="18" t="s">
        <v>3489</v>
      </c>
      <c r="F78" s="17"/>
      <c r="G78" s="131">
        <v>44249</v>
      </c>
      <c r="H78" s="133">
        <v>44249</v>
      </c>
      <c r="I78" s="140" t="s">
        <v>27</v>
      </c>
      <c r="J78" s="78"/>
      <c r="K78" s="144"/>
      <c r="L78" s="119"/>
      <c r="M78" s="394"/>
      <c r="N78" s="158" t="str">
        <f t="shared" si="63"/>
        <v/>
      </c>
      <c r="O78" s="27"/>
      <c r="P78" s="27"/>
      <c r="Q78" s="27"/>
      <c r="R78" s="27"/>
      <c r="S78" s="27"/>
      <c r="T78" s="28" t="s">
        <v>27</v>
      </c>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7" t="s">
        <v>3541</v>
      </c>
      <c r="E79" s="18" t="s">
        <v>3489</v>
      </c>
      <c r="F79" s="17"/>
      <c r="G79" s="131">
        <v>44251</v>
      </c>
      <c r="H79" s="136">
        <v>44257</v>
      </c>
      <c r="I79" s="140" t="s">
        <v>27</v>
      </c>
      <c r="J79" s="78"/>
      <c r="K79" s="144"/>
      <c r="L79" s="119"/>
      <c r="M79" s="394">
        <v>44257</v>
      </c>
      <c r="N79" s="158">
        <f t="shared" si="63"/>
        <v>5</v>
      </c>
      <c r="O79" s="27" t="s">
        <v>27</v>
      </c>
      <c r="P79" s="27"/>
      <c r="Q79" s="27"/>
      <c r="R79" s="27"/>
      <c r="S79" s="27"/>
      <c r="T79" s="28"/>
      <c r="U79" s="29"/>
      <c r="V79" s="32"/>
      <c r="W79" s="318"/>
      <c r="X79" s="319"/>
      <c r="Y79" s="160">
        <f t="shared" si="49"/>
        <v>0</v>
      </c>
      <c r="Z79" s="159">
        <f t="shared" si="64"/>
        <v>0</v>
      </c>
      <c r="AA79" s="327"/>
      <c r="AB79" s="400">
        <f t="shared" si="73"/>
        <v>0</v>
      </c>
      <c r="AC79" s="371" t="s">
        <v>27</v>
      </c>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f t="shared" si="52"/>
        <v>5</v>
      </c>
      <c r="AX79" s="165" t="str">
        <f t="shared" si="53"/>
        <v/>
      </c>
      <c r="AY79" s="193">
        <f t="shared" si="54"/>
        <v>5</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7" t="s">
        <v>3542</v>
      </c>
      <c r="E80" s="18" t="s">
        <v>3469</v>
      </c>
      <c r="F80" s="17"/>
      <c r="G80" s="131">
        <v>44252</v>
      </c>
      <c r="H80" s="133">
        <v>44253</v>
      </c>
      <c r="I80" s="140" t="s">
        <v>27</v>
      </c>
      <c r="J80" s="78"/>
      <c r="K80" s="144"/>
      <c r="L80" s="119"/>
      <c r="M80" s="394">
        <v>44253</v>
      </c>
      <c r="N80" s="158">
        <f t="shared" si="63"/>
        <v>2</v>
      </c>
      <c r="O80" s="27" t="s">
        <v>27</v>
      </c>
      <c r="P80" s="27"/>
      <c r="Q80" s="27"/>
      <c r="R80" s="27"/>
      <c r="S80" s="27"/>
      <c r="T80" s="28"/>
      <c r="U80" s="29"/>
      <c r="V80" s="32"/>
      <c r="W80" s="318"/>
      <c r="X80" s="319"/>
      <c r="Y80" s="160">
        <f t="shared" si="49"/>
        <v>0</v>
      </c>
      <c r="Z80" s="159">
        <f t="shared" si="64"/>
        <v>0</v>
      </c>
      <c r="AA80" s="327"/>
      <c r="AB80" s="400">
        <f t="shared" si="73"/>
        <v>0</v>
      </c>
      <c r="AC80" s="371" t="s">
        <v>27</v>
      </c>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f t="shared" si="52"/>
        <v>2</v>
      </c>
      <c r="AX80" s="165" t="str">
        <f t="shared" si="53"/>
        <v/>
      </c>
      <c r="AY80" s="193">
        <f t="shared" si="54"/>
        <v>2</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t="s">
        <v>3543</v>
      </c>
      <c r="E81" s="18" t="s">
        <v>3489</v>
      </c>
      <c r="F81" s="17"/>
      <c r="G81" s="131">
        <v>44249</v>
      </c>
      <c r="H81" s="133">
        <v>44249</v>
      </c>
      <c r="I81" s="140" t="s">
        <v>27</v>
      </c>
      <c r="J81" s="78"/>
      <c r="K81" s="144"/>
      <c r="L81" s="119"/>
      <c r="M81" s="394"/>
      <c r="N81" s="158" t="str">
        <f t="shared" si="63"/>
        <v/>
      </c>
      <c r="O81" s="27"/>
      <c r="P81" s="27"/>
      <c r="Q81" s="27"/>
      <c r="R81" s="27"/>
      <c r="S81" s="27"/>
      <c r="T81" s="28" t="s">
        <v>27</v>
      </c>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t="s">
        <v>3544</v>
      </c>
      <c r="E82" s="16" t="s">
        <v>3489</v>
      </c>
      <c r="F82" s="17"/>
      <c r="G82" s="131">
        <v>44252</v>
      </c>
      <c r="H82" s="133">
        <v>44257</v>
      </c>
      <c r="I82" s="140" t="s">
        <v>27</v>
      </c>
      <c r="J82" s="78"/>
      <c r="K82" s="144"/>
      <c r="L82" s="119"/>
      <c r="M82" s="394">
        <v>44257</v>
      </c>
      <c r="N82" s="158">
        <f t="shared" si="63"/>
        <v>4</v>
      </c>
      <c r="O82" s="27" t="s">
        <v>27</v>
      </c>
      <c r="P82" s="27"/>
      <c r="Q82" s="27"/>
      <c r="R82" s="27"/>
      <c r="S82" s="27"/>
      <c r="T82" s="28"/>
      <c r="U82" s="29"/>
      <c r="V82" s="32"/>
      <c r="W82" s="318"/>
      <c r="X82" s="319"/>
      <c r="Y82" s="160">
        <f t="shared" si="49"/>
        <v>0</v>
      </c>
      <c r="Z82" s="159">
        <f t="shared" si="64"/>
        <v>0</v>
      </c>
      <c r="AA82" s="327"/>
      <c r="AB82" s="400">
        <f t="shared" si="73"/>
        <v>0</v>
      </c>
      <c r="AC82" s="371" t="s">
        <v>27</v>
      </c>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f t="shared" si="52"/>
        <v>4</v>
      </c>
      <c r="AX82" s="165" t="str">
        <f t="shared" si="53"/>
        <v/>
      </c>
      <c r="AY82" s="193">
        <f t="shared" si="54"/>
        <v>4</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t="s">
        <v>3545</v>
      </c>
      <c r="E83" s="16" t="s">
        <v>3489</v>
      </c>
      <c r="F83" s="17"/>
      <c r="G83" s="134">
        <v>44253</v>
      </c>
      <c r="H83" s="135">
        <v>44257</v>
      </c>
      <c r="I83" s="141" t="s">
        <v>27</v>
      </c>
      <c r="J83" s="25"/>
      <c r="K83" s="145"/>
      <c r="L83" s="28"/>
      <c r="M83" s="395">
        <v>44257</v>
      </c>
      <c r="N83" s="158">
        <f t="shared" si="63"/>
        <v>3</v>
      </c>
      <c r="O83" s="27" t="s">
        <v>27</v>
      </c>
      <c r="P83" s="27"/>
      <c r="Q83" s="27"/>
      <c r="R83" s="27"/>
      <c r="S83" s="27"/>
      <c r="T83" s="28"/>
      <c r="U83" s="29"/>
      <c r="V83" s="32"/>
      <c r="W83" s="318"/>
      <c r="X83" s="319"/>
      <c r="Y83" s="160">
        <f t="shared" si="49"/>
        <v>0</v>
      </c>
      <c r="Z83" s="159">
        <f t="shared" si="64"/>
        <v>0</v>
      </c>
      <c r="AA83" s="327"/>
      <c r="AB83" s="400">
        <f t="shared" si="73"/>
        <v>0</v>
      </c>
      <c r="AC83" s="371" t="s">
        <v>27</v>
      </c>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f t="shared" si="52"/>
        <v>3</v>
      </c>
      <c r="AX83" s="165" t="str">
        <f t="shared" si="53"/>
        <v/>
      </c>
      <c r="AY83" s="193">
        <f t="shared" si="54"/>
        <v>3</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t="s">
        <v>3546</v>
      </c>
      <c r="E84" s="16" t="s">
        <v>3489</v>
      </c>
      <c r="F84" s="17"/>
      <c r="G84" s="134">
        <v>44252</v>
      </c>
      <c r="H84" s="135">
        <v>44257</v>
      </c>
      <c r="I84" s="141" t="s">
        <v>27</v>
      </c>
      <c r="J84" s="25"/>
      <c r="K84" s="145"/>
      <c r="L84" s="28"/>
      <c r="M84" s="395">
        <v>44257</v>
      </c>
      <c r="N84" s="158">
        <f t="shared" si="63"/>
        <v>4</v>
      </c>
      <c r="O84" s="27" t="s">
        <v>27</v>
      </c>
      <c r="P84" s="27"/>
      <c r="Q84" s="27"/>
      <c r="R84" s="27"/>
      <c r="S84" s="27"/>
      <c r="T84" s="28"/>
      <c r="U84" s="29"/>
      <c r="V84" s="32"/>
      <c r="W84" s="318"/>
      <c r="X84" s="319"/>
      <c r="Y84" s="160">
        <f t="shared" si="49"/>
        <v>0</v>
      </c>
      <c r="Z84" s="159">
        <f t="shared" si="64"/>
        <v>0</v>
      </c>
      <c r="AA84" s="327"/>
      <c r="AB84" s="400">
        <f t="shared" si="73"/>
        <v>0</v>
      </c>
      <c r="AC84" s="371" t="s">
        <v>27</v>
      </c>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f t="shared" si="52"/>
        <v>4</v>
      </c>
      <c r="AX84" s="165" t="str">
        <f t="shared" si="53"/>
        <v/>
      </c>
      <c r="AY84" s="193">
        <f t="shared" si="54"/>
        <v>4</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t="s">
        <v>3547</v>
      </c>
      <c r="E85" s="18" t="s">
        <v>3489</v>
      </c>
      <c r="F85" s="17"/>
      <c r="G85" s="131">
        <v>44253</v>
      </c>
      <c r="H85" s="133">
        <v>44256</v>
      </c>
      <c r="I85" s="140" t="s">
        <v>27</v>
      </c>
      <c r="J85" s="78"/>
      <c r="K85" s="144"/>
      <c r="L85" s="119"/>
      <c r="M85" s="394">
        <v>44257</v>
      </c>
      <c r="N85" s="158">
        <f t="shared" si="63"/>
        <v>3</v>
      </c>
      <c r="O85" s="27" t="s">
        <v>27</v>
      </c>
      <c r="P85" s="27"/>
      <c r="Q85" s="27"/>
      <c r="R85" s="27"/>
      <c r="S85" s="27"/>
      <c r="T85" s="28"/>
      <c r="U85" s="29"/>
      <c r="V85" s="32"/>
      <c r="W85" s="318"/>
      <c r="X85" s="319"/>
      <c r="Y85" s="160">
        <f t="shared" si="49"/>
        <v>0</v>
      </c>
      <c r="Z85" s="159">
        <f t="shared" si="64"/>
        <v>0</v>
      </c>
      <c r="AA85" s="327"/>
      <c r="AB85" s="400">
        <f t="shared" si="73"/>
        <v>0</v>
      </c>
      <c r="AC85" s="371" t="s">
        <v>27</v>
      </c>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f t="shared" si="52"/>
        <v>3</v>
      </c>
      <c r="AX85" s="165" t="str">
        <f t="shared" si="53"/>
        <v/>
      </c>
      <c r="AY85" s="193">
        <f t="shared" si="54"/>
        <v>3</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t="s">
        <v>3548</v>
      </c>
      <c r="E86" s="16" t="s">
        <v>3469</v>
      </c>
      <c r="F86" s="17"/>
      <c r="G86" s="134">
        <v>44250</v>
      </c>
      <c r="H86" s="135">
        <v>44253</v>
      </c>
      <c r="I86" s="141" t="s">
        <v>27</v>
      </c>
      <c r="J86" s="25"/>
      <c r="K86" s="145"/>
      <c r="L86" s="28"/>
      <c r="M86" s="395">
        <v>44253</v>
      </c>
      <c r="N86" s="158">
        <f t="shared" si="63"/>
        <v>4</v>
      </c>
      <c r="O86" s="27" t="s">
        <v>27</v>
      </c>
      <c r="P86" s="27"/>
      <c r="Q86" s="27"/>
      <c r="R86" s="27"/>
      <c r="S86" s="27"/>
      <c r="T86" s="28"/>
      <c r="U86" s="29"/>
      <c r="V86" s="32"/>
      <c r="W86" s="318"/>
      <c r="X86" s="319"/>
      <c r="Y86" s="160">
        <f t="shared" si="49"/>
        <v>0</v>
      </c>
      <c r="Z86" s="159">
        <f t="shared" si="64"/>
        <v>0</v>
      </c>
      <c r="AA86" s="327"/>
      <c r="AB86" s="400">
        <f t="shared" si="73"/>
        <v>0</v>
      </c>
      <c r="AC86" s="371" t="s">
        <v>27</v>
      </c>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f t="shared" si="52"/>
        <v>4</v>
      </c>
      <c r="AX86" s="165" t="str">
        <f t="shared" si="53"/>
        <v/>
      </c>
      <c r="AY86" s="193">
        <f t="shared" si="54"/>
        <v>4</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t="s">
        <v>3549</v>
      </c>
      <c r="E87" s="16" t="s">
        <v>3550</v>
      </c>
      <c r="F87" s="17"/>
      <c r="G87" s="134">
        <v>44257</v>
      </c>
      <c r="H87" s="135">
        <v>44272</v>
      </c>
      <c r="I87" s="141" t="s">
        <v>27</v>
      </c>
      <c r="J87" s="25"/>
      <c r="K87" s="145"/>
      <c r="L87" s="28"/>
      <c r="M87" s="395">
        <v>44302</v>
      </c>
      <c r="N87" s="158">
        <f t="shared" si="63"/>
        <v>34</v>
      </c>
      <c r="O87" s="27"/>
      <c r="P87" s="27"/>
      <c r="Q87" s="27"/>
      <c r="R87" s="27"/>
      <c r="S87" s="27"/>
      <c r="T87" s="28" t="s">
        <v>27</v>
      </c>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f t="shared" si="52"/>
        <v>34</v>
      </c>
      <c r="AX87" s="165" t="str">
        <f t="shared" si="53"/>
        <v/>
      </c>
      <c r="AY87" s="193">
        <f t="shared" si="54"/>
        <v>34</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t="s">
        <v>3551</v>
      </c>
      <c r="E88" s="16" t="s">
        <v>3489</v>
      </c>
      <c r="F88" s="17"/>
      <c r="G88" s="134">
        <v>44258</v>
      </c>
      <c r="H88" s="135">
        <v>44258</v>
      </c>
      <c r="I88" s="141" t="s">
        <v>27</v>
      </c>
      <c r="J88" s="25"/>
      <c r="K88" s="145"/>
      <c r="L88" s="28"/>
      <c r="M88" s="395">
        <v>44279</v>
      </c>
      <c r="N88" s="158">
        <f t="shared" si="63"/>
        <v>16</v>
      </c>
      <c r="O88" s="27"/>
      <c r="P88" s="27"/>
      <c r="Q88" s="27"/>
      <c r="R88" s="27"/>
      <c r="S88" s="27"/>
      <c r="T88" s="28" t="s">
        <v>27</v>
      </c>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f t="shared" si="52"/>
        <v>16</v>
      </c>
      <c r="AX88" s="165" t="str">
        <f t="shared" si="53"/>
        <v/>
      </c>
      <c r="AY88" s="193">
        <f t="shared" si="54"/>
        <v>16</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5" t="s">
        <v>3552</v>
      </c>
      <c r="E89" s="16" t="s">
        <v>3489</v>
      </c>
      <c r="F89" s="17"/>
      <c r="G89" s="131">
        <v>44258</v>
      </c>
      <c r="H89" s="136">
        <v>44258</v>
      </c>
      <c r="I89" s="140" t="s">
        <v>27</v>
      </c>
      <c r="J89" s="78"/>
      <c r="K89" s="144"/>
      <c r="L89" s="119"/>
      <c r="M89" s="394">
        <v>44279</v>
      </c>
      <c r="N89" s="158">
        <f t="shared" si="63"/>
        <v>16</v>
      </c>
      <c r="O89" s="27"/>
      <c r="P89" s="27"/>
      <c r="Q89" s="27"/>
      <c r="R89" s="27"/>
      <c r="S89" s="27"/>
      <c r="T89" s="28" t="s">
        <v>27</v>
      </c>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f t="shared" si="52"/>
        <v>16</v>
      </c>
      <c r="AX89" s="165" t="str">
        <f t="shared" si="53"/>
        <v/>
      </c>
      <c r="AY89" s="193">
        <f t="shared" si="54"/>
        <v>16</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7" t="s">
        <v>3553</v>
      </c>
      <c r="E90" s="18" t="s">
        <v>3469</v>
      </c>
      <c r="F90" s="17"/>
      <c r="G90" s="131">
        <v>44259</v>
      </c>
      <c r="H90" s="133">
        <v>44273</v>
      </c>
      <c r="I90" s="140" t="s">
        <v>27</v>
      </c>
      <c r="J90" s="78"/>
      <c r="K90" s="144"/>
      <c r="L90" s="119"/>
      <c r="M90" s="394">
        <v>44305</v>
      </c>
      <c r="N90" s="158">
        <f t="shared" si="63"/>
        <v>33</v>
      </c>
      <c r="O90" s="27"/>
      <c r="P90" s="27"/>
      <c r="Q90" s="27"/>
      <c r="R90" s="27"/>
      <c r="S90" s="27"/>
      <c r="T90" s="28" t="s">
        <v>27</v>
      </c>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f t="shared" si="52"/>
        <v>33</v>
      </c>
      <c r="AX90" s="165" t="str">
        <f t="shared" si="53"/>
        <v/>
      </c>
      <c r="AY90" s="193">
        <f t="shared" si="54"/>
        <v>33</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t="s">
        <v>3554</v>
      </c>
      <c r="E91" s="16" t="s">
        <v>3469</v>
      </c>
      <c r="F91" s="17"/>
      <c r="G91" s="134">
        <v>44265</v>
      </c>
      <c r="H91" s="135">
        <v>44272</v>
      </c>
      <c r="I91" s="141" t="s">
        <v>27</v>
      </c>
      <c r="J91" s="25"/>
      <c r="K91" s="145"/>
      <c r="L91" s="28"/>
      <c r="M91" s="395">
        <v>44272</v>
      </c>
      <c r="N91" s="158">
        <f t="shared" si="63"/>
        <v>6</v>
      </c>
      <c r="O91" s="27"/>
      <c r="P91" s="27"/>
      <c r="Q91" s="27"/>
      <c r="R91" s="27"/>
      <c r="S91" s="27" t="s">
        <v>27</v>
      </c>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f t="shared" si="52"/>
        <v>6</v>
      </c>
      <c r="AX91" s="165" t="str">
        <f t="shared" si="53"/>
        <v/>
      </c>
      <c r="AY91" s="193">
        <f t="shared" si="54"/>
        <v>6</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t="s">
        <v>3555</v>
      </c>
      <c r="E92" s="16" t="s">
        <v>3489</v>
      </c>
      <c r="F92" s="17"/>
      <c r="G92" s="134">
        <v>44266</v>
      </c>
      <c r="H92" s="135">
        <v>44266</v>
      </c>
      <c r="I92" s="141" t="s">
        <v>27</v>
      </c>
      <c r="J92" s="25"/>
      <c r="K92" s="145"/>
      <c r="L92" s="28"/>
      <c r="M92" s="395">
        <v>44266</v>
      </c>
      <c r="N92" s="158">
        <f t="shared" si="63"/>
        <v>1</v>
      </c>
      <c r="O92" s="27"/>
      <c r="P92" s="27" t="s">
        <v>27</v>
      </c>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f t="shared" si="52"/>
        <v>1</v>
      </c>
      <c r="AX92" s="165" t="str">
        <f t="shared" si="53"/>
        <v/>
      </c>
      <c r="AY92" s="193">
        <f t="shared" si="54"/>
        <v>1</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5" t="s">
        <v>3556</v>
      </c>
      <c r="E93" s="16" t="s">
        <v>3489</v>
      </c>
      <c r="F93" s="17"/>
      <c r="G93" s="134">
        <v>44271</v>
      </c>
      <c r="H93" s="135">
        <v>44271</v>
      </c>
      <c r="I93" s="141" t="s">
        <v>27</v>
      </c>
      <c r="J93" s="25"/>
      <c r="K93" s="145"/>
      <c r="L93" s="28"/>
      <c r="M93" s="395">
        <v>44314</v>
      </c>
      <c r="N93" s="158">
        <f t="shared" si="63"/>
        <v>32</v>
      </c>
      <c r="O93" s="27" t="s">
        <v>27</v>
      </c>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f t="shared" si="52"/>
        <v>32</v>
      </c>
      <c r="AX93" s="165" t="str">
        <f t="shared" si="53"/>
        <v/>
      </c>
      <c r="AY93" s="193">
        <f t="shared" si="54"/>
        <v>32</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7" t="s">
        <v>3557</v>
      </c>
      <c r="E94" s="18" t="s">
        <v>3469</v>
      </c>
      <c r="F94" s="17"/>
      <c r="G94" s="134">
        <v>44272</v>
      </c>
      <c r="H94" s="135">
        <v>44287</v>
      </c>
      <c r="I94" s="141" t="s">
        <v>27</v>
      </c>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t="s">
        <v>3558</v>
      </c>
      <c r="E95" s="16" t="s">
        <v>3489</v>
      </c>
      <c r="F95" s="17"/>
      <c r="G95" s="134">
        <v>44272</v>
      </c>
      <c r="H95" s="135">
        <v>44272</v>
      </c>
      <c r="I95" s="141" t="s">
        <v>27</v>
      </c>
      <c r="J95" s="25"/>
      <c r="K95" s="145"/>
      <c r="L95" s="28"/>
      <c r="M95" s="395">
        <v>44271</v>
      </c>
      <c r="N95" s="158" t="str">
        <f t="shared" si="63"/>
        <v/>
      </c>
      <c r="O95" s="27"/>
      <c r="P95" s="27"/>
      <c r="Q95" s="27"/>
      <c r="R95" s="27"/>
      <c r="S95" s="27"/>
      <c r="T95" s="28" t="s">
        <v>27</v>
      </c>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t="s">
        <v>3559</v>
      </c>
      <c r="E96" s="16" t="s">
        <v>3469</v>
      </c>
      <c r="F96" s="17"/>
      <c r="G96" s="134">
        <v>44272</v>
      </c>
      <c r="H96" s="135">
        <v>44269</v>
      </c>
      <c r="I96" s="141" t="s">
        <v>27</v>
      </c>
      <c r="J96" s="25"/>
      <c r="K96" s="145"/>
      <c r="L96" s="28"/>
      <c r="M96" s="395">
        <v>44280</v>
      </c>
      <c r="N96" s="158">
        <f t="shared" si="63"/>
        <v>7</v>
      </c>
      <c r="O96" s="27" t="s">
        <v>27</v>
      </c>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f t="shared" si="52"/>
        <v>7</v>
      </c>
      <c r="AX96" s="165" t="str">
        <f t="shared" si="53"/>
        <v/>
      </c>
      <c r="AY96" s="193">
        <f t="shared" si="54"/>
        <v>7</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5" t="s">
        <v>3560</v>
      </c>
      <c r="E97" s="16" t="s">
        <v>3489</v>
      </c>
      <c r="F97" s="17"/>
      <c r="G97" s="134">
        <v>44272</v>
      </c>
      <c r="H97" s="135">
        <v>44272</v>
      </c>
      <c r="I97" s="141" t="s">
        <v>27</v>
      </c>
      <c r="J97" s="25"/>
      <c r="K97" s="145"/>
      <c r="L97" s="28"/>
      <c r="M97" s="395">
        <v>44302</v>
      </c>
      <c r="N97" s="158">
        <f t="shared" si="63"/>
        <v>23</v>
      </c>
      <c r="O97" s="27"/>
      <c r="P97" s="27"/>
      <c r="Q97" s="27"/>
      <c r="R97" s="27"/>
      <c r="S97" s="27"/>
      <c r="T97" s="28" t="s">
        <v>27</v>
      </c>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f t="shared" si="52"/>
        <v>23</v>
      </c>
      <c r="AX97" s="165" t="str">
        <f t="shared" si="53"/>
        <v/>
      </c>
      <c r="AY97" s="193">
        <f t="shared" si="54"/>
        <v>23</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7" t="s">
        <v>3561</v>
      </c>
      <c r="E98" s="18" t="s">
        <v>3469</v>
      </c>
      <c r="F98" s="17"/>
      <c r="G98" s="134">
        <v>44273</v>
      </c>
      <c r="H98" s="135">
        <v>44274</v>
      </c>
      <c r="I98" s="141" t="s">
        <v>27</v>
      </c>
      <c r="J98" s="25"/>
      <c r="K98" s="145"/>
      <c r="L98" s="28"/>
      <c r="M98" s="395">
        <v>44274</v>
      </c>
      <c r="N98" s="158">
        <f t="shared" si="63"/>
        <v>2</v>
      </c>
      <c r="O98" s="27" t="s">
        <v>27</v>
      </c>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f t="shared" si="52"/>
        <v>2</v>
      </c>
      <c r="AX98" s="165" t="str">
        <f t="shared" si="53"/>
        <v/>
      </c>
      <c r="AY98" s="193">
        <f t="shared" si="54"/>
        <v>2</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t="s">
        <v>3562</v>
      </c>
      <c r="E99" s="16" t="s">
        <v>3469</v>
      </c>
      <c r="F99" s="17"/>
      <c r="G99" s="134">
        <v>44278</v>
      </c>
      <c r="H99" s="135">
        <v>44293</v>
      </c>
      <c r="I99" s="141" t="s">
        <v>27</v>
      </c>
      <c r="J99" s="25"/>
      <c r="K99" s="145"/>
      <c r="L99" s="28"/>
      <c r="M99" s="395">
        <v>44314</v>
      </c>
      <c r="N99" s="158">
        <f t="shared" si="63"/>
        <v>27</v>
      </c>
      <c r="O99" s="27"/>
      <c r="P99" s="27"/>
      <c r="Q99" s="27"/>
      <c r="R99" s="27" t="s">
        <v>27</v>
      </c>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f t="shared" si="52"/>
        <v>27</v>
      </c>
      <c r="AX99" s="165" t="str">
        <f t="shared" si="53"/>
        <v/>
      </c>
      <c r="AY99" s="193">
        <f t="shared" si="54"/>
        <v>27</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t="s">
        <v>3563</v>
      </c>
      <c r="E100" s="16" t="s">
        <v>3469</v>
      </c>
      <c r="F100" s="17"/>
      <c r="G100" s="134">
        <v>44284</v>
      </c>
      <c r="H100" s="135">
        <v>44291</v>
      </c>
      <c r="I100" s="141" t="s">
        <v>27</v>
      </c>
      <c r="J100" s="25"/>
      <c r="K100" s="145"/>
      <c r="L100" s="28"/>
      <c r="M100" s="395">
        <v>44291</v>
      </c>
      <c r="N100" s="158">
        <f t="shared" si="63"/>
        <v>6</v>
      </c>
      <c r="O100" s="27"/>
      <c r="P100" s="27" t="s">
        <v>27</v>
      </c>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f t="shared" si="52"/>
        <v>6</v>
      </c>
      <c r="AX100" s="165" t="str">
        <f t="shared" si="53"/>
        <v/>
      </c>
      <c r="AY100" s="193">
        <f t="shared" si="54"/>
        <v>6</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5" t="s">
        <v>3564</v>
      </c>
      <c r="E101" s="16" t="s">
        <v>3565</v>
      </c>
      <c r="F101" s="17"/>
      <c r="G101" s="134">
        <v>44285</v>
      </c>
      <c r="H101" s="135">
        <v>44295</v>
      </c>
      <c r="I101" s="141" t="s">
        <v>27</v>
      </c>
      <c r="J101" s="25"/>
      <c r="K101" s="145"/>
      <c r="L101" s="28"/>
      <c r="M101" s="395">
        <v>44295</v>
      </c>
      <c r="N101" s="158">
        <f t="shared" si="63"/>
        <v>9</v>
      </c>
      <c r="O101" s="27"/>
      <c r="P101" s="27"/>
      <c r="Q101" s="27"/>
      <c r="R101" s="27" t="s">
        <v>27</v>
      </c>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f t="shared" si="52"/>
        <v>9</v>
      </c>
      <c r="AX101" s="165" t="str">
        <f t="shared" si="53"/>
        <v/>
      </c>
      <c r="AY101" s="193">
        <f t="shared" si="54"/>
        <v>9</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t="s">
        <v>3566</v>
      </c>
      <c r="E102" s="16" t="s">
        <v>3469</v>
      </c>
      <c r="F102" s="17"/>
      <c r="G102" s="134">
        <v>44291</v>
      </c>
      <c r="H102" s="135">
        <v>44305</v>
      </c>
      <c r="I102" s="141" t="s">
        <v>27</v>
      </c>
      <c r="J102" s="25"/>
      <c r="K102" s="145" t="s">
        <v>27</v>
      </c>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7" t="s">
        <v>3567</v>
      </c>
      <c r="E103" s="18" t="s">
        <v>3469</v>
      </c>
      <c r="F103" s="17"/>
      <c r="G103" s="134">
        <v>44291</v>
      </c>
      <c r="H103" s="135">
        <v>44305</v>
      </c>
      <c r="I103" s="141" t="s">
        <v>27</v>
      </c>
      <c r="J103" s="25"/>
      <c r="K103" s="145"/>
      <c r="L103" s="28"/>
      <c r="M103" s="395">
        <v>44305</v>
      </c>
      <c r="N103" s="158">
        <f t="shared" si="63"/>
        <v>11</v>
      </c>
      <c r="O103" s="27"/>
      <c r="P103" s="27"/>
      <c r="Q103" s="27"/>
      <c r="R103" s="27" t="s">
        <v>27</v>
      </c>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f t="shared" si="52"/>
        <v>11</v>
      </c>
      <c r="AX103" s="165" t="str">
        <f t="shared" si="53"/>
        <v/>
      </c>
      <c r="AY103" s="193">
        <f t="shared" si="54"/>
        <v>11</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t="s">
        <v>3568</v>
      </c>
      <c r="E104" s="16" t="s">
        <v>3469</v>
      </c>
      <c r="F104" s="17"/>
      <c r="G104" s="134">
        <v>44291</v>
      </c>
      <c r="H104" s="137">
        <v>44291</v>
      </c>
      <c r="I104" s="143" t="s">
        <v>27</v>
      </c>
      <c r="J104" s="80"/>
      <c r="K104" s="147"/>
      <c r="L104" s="30"/>
      <c r="M104" s="395">
        <v>44291</v>
      </c>
      <c r="N104" s="158">
        <f t="shared" si="63"/>
        <v>1</v>
      </c>
      <c r="O104" s="27"/>
      <c r="P104" s="27" t="s">
        <v>27</v>
      </c>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f t="shared" si="52"/>
        <v>1</v>
      </c>
      <c r="AX104" s="165" t="str">
        <f t="shared" si="53"/>
        <v/>
      </c>
      <c r="AY104" s="193">
        <f t="shared" si="54"/>
        <v>1</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18.75" x14ac:dyDescent="0.3">
      <c r="A105" s="221"/>
      <c r="B105" s="222"/>
      <c r="C105" s="213">
        <v>94</v>
      </c>
      <c r="D105" s="205" t="s">
        <v>3569</v>
      </c>
      <c r="E105" s="16" t="s">
        <v>3469</v>
      </c>
      <c r="F105" s="17"/>
      <c r="G105" s="134">
        <v>44291</v>
      </c>
      <c r="H105" s="135">
        <v>44305</v>
      </c>
      <c r="I105" s="141" t="s">
        <v>27</v>
      </c>
      <c r="J105" s="25"/>
      <c r="K105" s="145"/>
      <c r="L105" s="28"/>
      <c r="M105" s="395">
        <v>44305</v>
      </c>
      <c r="N105" s="158">
        <f t="shared" si="63"/>
        <v>11</v>
      </c>
      <c r="O105" s="27"/>
      <c r="P105" s="27"/>
      <c r="Q105" s="27"/>
      <c r="R105" s="27" t="s">
        <v>27</v>
      </c>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f t="shared" si="52"/>
        <v>11</v>
      </c>
      <c r="AX105" s="165" t="str">
        <f t="shared" si="53"/>
        <v/>
      </c>
      <c r="AY105" s="193">
        <f t="shared" si="54"/>
        <v>11</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t="s">
        <v>3570</v>
      </c>
      <c r="E106" s="16" t="s">
        <v>3469</v>
      </c>
      <c r="F106" s="17"/>
      <c r="G106" s="134">
        <v>44291</v>
      </c>
      <c r="H106" s="135">
        <v>44293</v>
      </c>
      <c r="I106" s="141" t="s">
        <v>27</v>
      </c>
      <c r="J106" s="25"/>
      <c r="K106" s="145"/>
      <c r="L106" s="28"/>
      <c r="M106" s="395">
        <v>44306</v>
      </c>
      <c r="N106" s="158">
        <f t="shared" si="63"/>
        <v>12</v>
      </c>
      <c r="O106" s="27"/>
      <c r="P106" s="27" t="s">
        <v>27</v>
      </c>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f t="shared" si="52"/>
        <v>12</v>
      </c>
      <c r="AX106" s="165" t="str">
        <f t="shared" si="53"/>
        <v/>
      </c>
      <c r="AY106" s="193">
        <f t="shared" si="54"/>
        <v>12</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7" t="s">
        <v>3571</v>
      </c>
      <c r="E107" s="18" t="s">
        <v>3469</v>
      </c>
      <c r="F107" s="17"/>
      <c r="G107" s="134">
        <v>44292</v>
      </c>
      <c r="H107" s="135">
        <v>44293</v>
      </c>
      <c r="I107" s="141" t="s">
        <v>27</v>
      </c>
      <c r="J107" s="25"/>
      <c r="K107" s="145"/>
      <c r="L107" s="28"/>
      <c r="M107" s="395">
        <v>44306</v>
      </c>
      <c r="N107" s="158">
        <f t="shared" si="63"/>
        <v>11</v>
      </c>
      <c r="O107" s="27"/>
      <c r="P107" s="27" t="s">
        <v>27</v>
      </c>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f t="shared" si="52"/>
        <v>11</v>
      </c>
      <c r="AX107" s="165" t="str">
        <f t="shared" si="53"/>
        <v/>
      </c>
      <c r="AY107" s="193">
        <f t="shared" si="54"/>
        <v>11</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t="s">
        <v>3572</v>
      </c>
      <c r="E108" s="16" t="s">
        <v>3469</v>
      </c>
      <c r="F108" s="17"/>
      <c r="G108" s="134">
        <v>44292</v>
      </c>
      <c r="H108" s="135">
        <v>44293</v>
      </c>
      <c r="I108" s="141" t="s">
        <v>27</v>
      </c>
      <c r="J108" s="25"/>
      <c r="K108" s="145"/>
      <c r="L108" s="28"/>
      <c r="M108" s="395">
        <v>44306</v>
      </c>
      <c r="N108" s="158">
        <f t="shared" si="63"/>
        <v>11</v>
      </c>
      <c r="O108" s="27"/>
      <c r="P108" s="27" t="s">
        <v>27</v>
      </c>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f t="shared" si="52"/>
        <v>11</v>
      </c>
      <c r="AX108" s="165" t="str">
        <f t="shared" si="53"/>
        <v/>
      </c>
      <c r="AY108" s="193">
        <f t="shared" si="54"/>
        <v>11</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t="s">
        <v>3573</v>
      </c>
      <c r="E109" s="16" t="s">
        <v>3469</v>
      </c>
      <c r="F109" s="17"/>
      <c r="G109" s="134">
        <v>44292</v>
      </c>
      <c r="H109" s="135">
        <v>44293</v>
      </c>
      <c r="I109" s="141" t="s">
        <v>27</v>
      </c>
      <c r="J109" s="25"/>
      <c r="K109" s="145"/>
      <c r="L109" s="28"/>
      <c r="M109" s="395">
        <v>44306</v>
      </c>
      <c r="N109" s="158">
        <f t="shared" si="63"/>
        <v>11</v>
      </c>
      <c r="O109" s="27"/>
      <c r="P109" s="27" t="s">
        <v>27</v>
      </c>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f t="shared" si="52"/>
        <v>11</v>
      </c>
      <c r="AX109" s="165" t="str">
        <f t="shared" si="53"/>
        <v/>
      </c>
      <c r="AY109" s="193">
        <f t="shared" si="54"/>
        <v>11</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5" t="s">
        <v>3574</v>
      </c>
      <c r="E110" s="16" t="s">
        <v>3469</v>
      </c>
      <c r="F110" s="17"/>
      <c r="G110" s="134">
        <v>44292</v>
      </c>
      <c r="H110" s="135">
        <v>44292</v>
      </c>
      <c r="I110" s="141" t="s">
        <v>27</v>
      </c>
      <c r="J110" s="25"/>
      <c r="K110" s="145"/>
      <c r="L110" s="28"/>
      <c r="M110" s="395">
        <v>44316</v>
      </c>
      <c r="N110" s="158">
        <f t="shared" si="63"/>
        <v>19</v>
      </c>
      <c r="O110" s="27"/>
      <c r="P110" s="27" t="s">
        <v>27</v>
      </c>
      <c r="Q110" s="27"/>
      <c r="R110" s="27"/>
      <c r="S110" s="27"/>
      <c r="T110" s="28"/>
      <c r="U110" s="29"/>
      <c r="V110" s="32"/>
      <c r="W110" s="318"/>
      <c r="X110" s="319"/>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f t="shared" si="52"/>
        <v>19</v>
      </c>
      <c r="AX110" s="165" t="str">
        <f t="shared" si="53"/>
        <v/>
      </c>
      <c r="AY110" s="193">
        <f t="shared" si="54"/>
        <v>19</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7" t="s">
        <v>3575</v>
      </c>
      <c r="E111" s="18" t="s">
        <v>3469</v>
      </c>
      <c r="F111" s="17"/>
      <c r="G111" s="134">
        <v>44294</v>
      </c>
      <c r="H111" s="135"/>
      <c r="I111" s="141"/>
      <c r="J111" s="25"/>
      <c r="K111" s="145"/>
      <c r="L111" s="28"/>
      <c r="M111" s="395"/>
      <c r="N111" s="158" t="str">
        <f t="shared" si="63"/>
        <v/>
      </c>
      <c r="O111" s="27"/>
      <c r="P111" s="27"/>
      <c r="Q111" s="27"/>
      <c r="R111" s="27"/>
      <c r="S111" s="27"/>
      <c r="T111" s="28"/>
      <c r="U111" s="29"/>
      <c r="V111" s="32"/>
      <c r="W111" s="318"/>
      <c r="X111" s="319"/>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5" t="s">
        <v>3576</v>
      </c>
      <c r="E112" s="16" t="s">
        <v>3469</v>
      </c>
      <c r="F112" s="17"/>
      <c r="G112" s="134">
        <v>44295</v>
      </c>
      <c r="H112" s="135">
        <v>44306</v>
      </c>
      <c r="I112" s="141" t="s">
        <v>27</v>
      </c>
      <c r="J112" s="25"/>
      <c r="K112" s="145"/>
      <c r="L112" s="28"/>
      <c r="M112" s="395">
        <v>44306</v>
      </c>
      <c r="N112" s="158">
        <f t="shared" si="63"/>
        <v>8</v>
      </c>
      <c r="O112" s="27"/>
      <c r="P112" s="27" t="s">
        <v>27</v>
      </c>
      <c r="Q112" s="27"/>
      <c r="R112" s="27"/>
      <c r="S112" s="27"/>
      <c r="T112" s="28"/>
      <c r="U112" s="29"/>
      <c r="V112" s="32"/>
      <c r="W112" s="318"/>
      <c r="X112" s="319"/>
      <c r="Y112" s="160">
        <f t="shared" si="49"/>
        <v>0</v>
      </c>
      <c r="Z112" s="159">
        <f t="shared" si="64"/>
        <v>0</v>
      </c>
      <c r="AA112" s="326"/>
      <c r="AB112" s="400">
        <f t="shared" si="73"/>
        <v>0</v>
      </c>
      <c r="AC112" s="371"/>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f t="shared" si="52"/>
        <v>8</v>
      </c>
      <c r="AX112" s="165" t="str">
        <f t="shared" si="53"/>
        <v/>
      </c>
      <c r="AY112" s="193">
        <f t="shared" si="54"/>
        <v>8</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5" t="s">
        <v>3577</v>
      </c>
      <c r="E113" s="22" t="s">
        <v>3469</v>
      </c>
      <c r="F113" s="17"/>
      <c r="G113" s="134">
        <v>44295</v>
      </c>
      <c r="H113" s="135">
        <v>44298</v>
      </c>
      <c r="I113" s="141" t="s">
        <v>27</v>
      </c>
      <c r="J113" s="25"/>
      <c r="K113" s="145"/>
      <c r="L113" s="28"/>
      <c r="M113" s="395">
        <v>44320</v>
      </c>
      <c r="N113" s="158">
        <f t="shared" si="63"/>
        <v>18</v>
      </c>
      <c r="O113" s="27"/>
      <c r="P113" s="27"/>
      <c r="Q113" s="27"/>
      <c r="R113" s="27"/>
      <c r="S113" s="27" t="s">
        <v>27</v>
      </c>
      <c r="T113" s="28"/>
      <c r="U113" s="29"/>
      <c r="V113" s="32"/>
      <c r="W113" s="318"/>
      <c r="X113" s="319"/>
      <c r="Y113" s="160">
        <f t="shared" si="49"/>
        <v>0</v>
      </c>
      <c r="Z113" s="159">
        <f t="shared" si="64"/>
        <v>0</v>
      </c>
      <c r="AA113" s="326"/>
      <c r="AB113" s="400">
        <f t="shared" si="73"/>
        <v>0</v>
      </c>
      <c r="AC113" s="371"/>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f t="shared" si="52"/>
        <v>18</v>
      </c>
      <c r="AX113" s="165" t="str">
        <f t="shared" si="53"/>
        <v/>
      </c>
      <c r="AY113" s="193">
        <f t="shared" si="54"/>
        <v>18</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5" t="s">
        <v>3578</v>
      </c>
      <c r="E114" s="16" t="s">
        <v>3469</v>
      </c>
      <c r="F114" s="17"/>
      <c r="G114" s="134">
        <v>44295</v>
      </c>
      <c r="H114" s="135">
        <v>44306</v>
      </c>
      <c r="I114" s="141" t="s">
        <v>27</v>
      </c>
      <c r="J114" s="25"/>
      <c r="K114" s="145"/>
      <c r="L114" s="28"/>
      <c r="M114" s="395">
        <v>44306</v>
      </c>
      <c r="N114" s="158">
        <f t="shared" si="63"/>
        <v>8</v>
      </c>
      <c r="O114" s="27"/>
      <c r="P114" s="27" t="s">
        <v>27</v>
      </c>
      <c r="Q114" s="27"/>
      <c r="R114" s="27"/>
      <c r="S114" s="27"/>
      <c r="T114" s="28"/>
      <c r="U114" s="29"/>
      <c r="V114" s="32"/>
      <c r="W114" s="318"/>
      <c r="X114" s="319"/>
      <c r="Y114" s="160">
        <f t="shared" si="49"/>
        <v>0</v>
      </c>
      <c r="Z114" s="159">
        <f t="shared" si="64"/>
        <v>0</v>
      </c>
      <c r="AA114" s="326"/>
      <c r="AB114" s="400">
        <f t="shared" si="73"/>
        <v>0</v>
      </c>
      <c r="AC114" s="371"/>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f t="shared" si="52"/>
        <v>8</v>
      </c>
      <c r="AX114" s="165" t="str">
        <f t="shared" si="53"/>
        <v/>
      </c>
      <c r="AY114" s="193">
        <f t="shared" si="54"/>
        <v>8</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5" t="s">
        <v>3579</v>
      </c>
      <c r="E115" s="16" t="s">
        <v>3469</v>
      </c>
      <c r="F115" s="17"/>
      <c r="G115" s="134">
        <v>44296</v>
      </c>
      <c r="H115" s="135">
        <v>44298</v>
      </c>
      <c r="I115" s="141" t="s">
        <v>27</v>
      </c>
      <c r="J115" s="25"/>
      <c r="K115" s="145"/>
      <c r="L115" s="28"/>
      <c r="M115" s="395">
        <v>44298</v>
      </c>
      <c r="N115" s="158">
        <f t="shared" si="63"/>
        <v>1</v>
      </c>
      <c r="O115" s="27"/>
      <c r="P115" s="27" t="s">
        <v>27</v>
      </c>
      <c r="Q115" s="27"/>
      <c r="R115" s="27"/>
      <c r="S115" s="27"/>
      <c r="T115" s="28"/>
      <c r="U115" s="29"/>
      <c r="V115" s="32"/>
      <c r="W115" s="318"/>
      <c r="X115" s="319"/>
      <c r="Y115" s="160">
        <f t="shared" si="49"/>
        <v>0</v>
      </c>
      <c r="Z115" s="159">
        <f t="shared" si="64"/>
        <v>0</v>
      </c>
      <c r="AA115" s="326"/>
      <c r="AB115" s="400">
        <f t="shared" si="73"/>
        <v>0</v>
      </c>
      <c r="AC115" s="371"/>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f t="shared" si="52"/>
        <v>1</v>
      </c>
      <c r="AX115" s="165" t="str">
        <f t="shared" si="53"/>
        <v/>
      </c>
      <c r="AY115" s="193">
        <f t="shared" si="54"/>
        <v>1</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9" t="s">
        <v>3580</v>
      </c>
      <c r="E116" s="19" t="s">
        <v>3485</v>
      </c>
      <c r="F116" s="17"/>
      <c r="G116" s="138">
        <v>44299</v>
      </c>
      <c r="H116" s="137">
        <v>44322</v>
      </c>
      <c r="I116" s="143"/>
      <c r="J116" s="80" t="s">
        <v>27</v>
      </c>
      <c r="K116" s="147" t="s">
        <v>27</v>
      </c>
      <c r="L116" s="30" t="s">
        <v>27</v>
      </c>
      <c r="M116" s="396"/>
      <c r="N116" s="158" t="str">
        <f t="shared" si="63"/>
        <v/>
      </c>
      <c r="O116" s="27"/>
      <c r="P116" s="27"/>
      <c r="Q116" s="27"/>
      <c r="R116" s="27"/>
      <c r="S116" s="27"/>
      <c r="T116" s="30"/>
      <c r="U116" s="31"/>
      <c r="V116" s="32"/>
      <c r="W116" s="320"/>
      <c r="X116" s="319"/>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9" t="s">
        <v>3581</v>
      </c>
      <c r="E117" s="19" t="s">
        <v>3469</v>
      </c>
      <c r="F117" s="17"/>
      <c r="G117" s="138">
        <v>44300</v>
      </c>
      <c r="H117" s="137">
        <v>44300</v>
      </c>
      <c r="I117" s="143" t="s">
        <v>27</v>
      </c>
      <c r="J117" s="80"/>
      <c r="K117" s="147"/>
      <c r="L117" s="30"/>
      <c r="M117" s="396">
        <v>44300</v>
      </c>
      <c r="N117" s="158">
        <f t="shared" si="63"/>
        <v>1</v>
      </c>
      <c r="O117" s="27"/>
      <c r="P117" s="27"/>
      <c r="Q117" s="27"/>
      <c r="R117" s="27" t="s">
        <v>27</v>
      </c>
      <c r="S117" s="27"/>
      <c r="T117" s="30"/>
      <c r="U117" s="31"/>
      <c r="V117" s="32"/>
      <c r="W117" s="320"/>
      <c r="X117" s="318"/>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f t="shared" si="52"/>
        <v>1</v>
      </c>
      <c r="AX117" s="165" t="str">
        <f t="shared" si="53"/>
        <v/>
      </c>
      <c r="AY117" s="193">
        <f t="shared" si="54"/>
        <v>1</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9" t="s">
        <v>3582</v>
      </c>
      <c r="E118" s="19" t="s">
        <v>3469</v>
      </c>
      <c r="F118" s="17"/>
      <c r="G118" s="138">
        <v>44300</v>
      </c>
      <c r="H118" s="137">
        <v>44313</v>
      </c>
      <c r="I118" s="143" t="s">
        <v>27</v>
      </c>
      <c r="J118" s="80"/>
      <c r="K118" s="147"/>
      <c r="L118" s="30"/>
      <c r="M118" s="396">
        <v>44313</v>
      </c>
      <c r="N118" s="158">
        <f t="shared" si="63"/>
        <v>10</v>
      </c>
      <c r="O118" s="27"/>
      <c r="P118" s="27" t="s">
        <v>27</v>
      </c>
      <c r="Q118" s="27"/>
      <c r="R118" s="27"/>
      <c r="S118" s="27"/>
      <c r="T118" s="30"/>
      <c r="U118" s="30"/>
      <c r="V118" s="32"/>
      <c r="W118" s="320"/>
      <c r="X118" s="318"/>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f t="shared" si="52"/>
        <v>10</v>
      </c>
      <c r="AX118" s="165" t="str">
        <f t="shared" si="53"/>
        <v/>
      </c>
      <c r="AY118" s="193">
        <f t="shared" si="54"/>
        <v>10</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5" t="s">
        <v>3583</v>
      </c>
      <c r="E119" s="24" t="s">
        <v>3469</v>
      </c>
      <c r="F119" s="17"/>
      <c r="G119" s="134">
        <v>44300</v>
      </c>
      <c r="H119" s="139">
        <v>44314</v>
      </c>
      <c r="I119" s="141" t="s">
        <v>27</v>
      </c>
      <c r="J119" s="25"/>
      <c r="K119" s="145"/>
      <c r="L119" s="28"/>
      <c r="M119" s="395">
        <v>44326</v>
      </c>
      <c r="N119" s="158">
        <f t="shared" si="63"/>
        <v>19</v>
      </c>
      <c r="O119" s="27"/>
      <c r="P119" s="27"/>
      <c r="Q119" s="27"/>
      <c r="R119" s="27" t="s">
        <v>27</v>
      </c>
      <c r="S119" s="27"/>
      <c r="T119" s="27"/>
      <c r="U119" s="28"/>
      <c r="V119" s="32"/>
      <c r="W119" s="318"/>
      <c r="X119" s="318"/>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f t="shared" si="52"/>
        <v>19</v>
      </c>
      <c r="AX119" s="165" t="str">
        <f t="shared" si="53"/>
        <v/>
      </c>
      <c r="AY119" s="193">
        <f t="shared" si="54"/>
        <v>19</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4" t="s">
        <v>3584</v>
      </c>
      <c r="E120" s="35" t="s">
        <v>3469</v>
      </c>
      <c r="F120" s="34"/>
      <c r="G120" s="131">
        <v>44301</v>
      </c>
      <c r="H120" s="136">
        <v>44315</v>
      </c>
      <c r="I120" s="140" t="s">
        <v>27</v>
      </c>
      <c r="J120" s="78"/>
      <c r="K120" s="144"/>
      <c r="L120" s="119"/>
      <c r="M120" s="395">
        <v>44350</v>
      </c>
      <c r="N120" s="158">
        <f t="shared" si="63"/>
        <v>36</v>
      </c>
      <c r="O120" s="321" t="s">
        <v>27</v>
      </c>
      <c r="P120" s="315"/>
      <c r="Q120" s="315"/>
      <c r="R120" s="315"/>
      <c r="S120" s="315"/>
      <c r="T120" s="315"/>
      <c r="U120" s="316"/>
      <c r="V120" s="167"/>
      <c r="W120" s="313"/>
      <c r="X120" s="313"/>
      <c r="Y120" s="160">
        <f t="shared" si="49"/>
        <v>0</v>
      </c>
      <c r="Z120" s="159">
        <f t="shared" si="64"/>
        <v>0</v>
      </c>
      <c r="AA120" s="327"/>
      <c r="AB120" s="400">
        <f t="shared" si="73"/>
        <v>0</v>
      </c>
      <c r="AC120" s="370"/>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f t="shared" si="52"/>
        <v>36</v>
      </c>
      <c r="AX120" s="165" t="str">
        <f t="shared" si="53"/>
        <v/>
      </c>
      <c r="AY120" s="193">
        <f t="shared" si="54"/>
        <v>36</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4" t="s">
        <v>3585</v>
      </c>
      <c r="E121" s="33" t="s">
        <v>3469</v>
      </c>
      <c r="F121" s="34"/>
      <c r="G121" s="131">
        <v>44301</v>
      </c>
      <c r="H121" s="133">
        <v>44315</v>
      </c>
      <c r="I121" s="140" t="s">
        <v>27</v>
      </c>
      <c r="J121" s="78"/>
      <c r="K121" s="144"/>
      <c r="L121" s="119"/>
      <c r="M121" s="394">
        <v>44315</v>
      </c>
      <c r="N121" s="158">
        <f t="shared" si="63"/>
        <v>11</v>
      </c>
      <c r="O121" s="315"/>
      <c r="P121" s="315"/>
      <c r="Q121" s="315"/>
      <c r="R121" s="315" t="s">
        <v>27</v>
      </c>
      <c r="S121" s="315"/>
      <c r="T121" s="316"/>
      <c r="U121" s="317"/>
      <c r="V121" s="167"/>
      <c r="W121" s="313"/>
      <c r="X121" s="313"/>
      <c r="Y121" s="160">
        <f t="shared" si="49"/>
        <v>0</v>
      </c>
      <c r="Z121" s="159">
        <f t="shared" si="64"/>
        <v>0</v>
      </c>
      <c r="AA121" s="327"/>
      <c r="AB121" s="400">
        <f t="shared" si="73"/>
        <v>0</v>
      </c>
      <c r="AC121" s="370"/>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f t="shared" si="52"/>
        <v>11</v>
      </c>
      <c r="AX121" s="165" t="str">
        <f t="shared" si="53"/>
        <v/>
      </c>
      <c r="AY121" s="193">
        <f t="shared" si="54"/>
        <v>11</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4" t="s">
        <v>3586</v>
      </c>
      <c r="E122" s="33" t="s">
        <v>3469</v>
      </c>
      <c r="F122" s="34"/>
      <c r="G122" s="134">
        <v>44301</v>
      </c>
      <c r="H122" s="135">
        <v>44315</v>
      </c>
      <c r="I122" s="141" t="s">
        <v>27</v>
      </c>
      <c r="J122" s="25"/>
      <c r="K122" s="145"/>
      <c r="L122" s="28"/>
      <c r="M122" s="395">
        <v>44364</v>
      </c>
      <c r="N122" s="158">
        <f t="shared" si="63"/>
        <v>46</v>
      </c>
      <c r="O122" s="315" t="s">
        <v>27</v>
      </c>
      <c r="P122" s="315"/>
      <c r="Q122" s="315"/>
      <c r="R122" s="315"/>
      <c r="S122" s="315"/>
      <c r="T122" s="316"/>
      <c r="U122" s="317"/>
      <c r="V122" s="167"/>
      <c r="W122" s="313"/>
      <c r="X122" s="313"/>
      <c r="Y122" s="160">
        <f t="shared" si="49"/>
        <v>0</v>
      </c>
      <c r="Z122" s="159">
        <f t="shared" si="64"/>
        <v>0</v>
      </c>
      <c r="AA122" s="327"/>
      <c r="AB122" s="400">
        <f t="shared" si="73"/>
        <v>0</v>
      </c>
      <c r="AC122" s="370"/>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f t="shared" si="52"/>
        <v>46</v>
      </c>
      <c r="AX122" s="165" t="str">
        <f t="shared" si="53"/>
        <v/>
      </c>
      <c r="AY122" s="193">
        <f t="shared" si="54"/>
        <v>46</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4" t="s">
        <v>3587</v>
      </c>
      <c r="E123" s="33" t="s">
        <v>3469</v>
      </c>
      <c r="F123" s="34"/>
      <c r="G123" s="134">
        <v>44301</v>
      </c>
      <c r="H123" s="135">
        <v>44315</v>
      </c>
      <c r="I123" s="141" t="s">
        <v>27</v>
      </c>
      <c r="J123" s="25"/>
      <c r="K123" s="145"/>
      <c r="L123" s="28"/>
      <c r="M123" s="395">
        <v>44333</v>
      </c>
      <c r="N123" s="158">
        <f t="shared" si="63"/>
        <v>23</v>
      </c>
      <c r="O123" s="315"/>
      <c r="P123" s="315"/>
      <c r="Q123" s="315"/>
      <c r="R123" s="315" t="s">
        <v>27</v>
      </c>
      <c r="S123" s="315"/>
      <c r="T123" s="316"/>
      <c r="U123" s="317"/>
      <c r="V123" s="167"/>
      <c r="W123" s="313"/>
      <c r="X123" s="313"/>
      <c r="Y123" s="160">
        <f t="shared" si="49"/>
        <v>0</v>
      </c>
      <c r="Z123" s="159">
        <f t="shared" si="64"/>
        <v>0</v>
      </c>
      <c r="AA123" s="327"/>
      <c r="AB123" s="400">
        <f t="shared" si="73"/>
        <v>0</v>
      </c>
      <c r="AC123" s="370"/>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f t="shared" si="52"/>
        <v>23</v>
      </c>
      <c r="AX123" s="165" t="str">
        <f t="shared" si="53"/>
        <v/>
      </c>
      <c r="AY123" s="193">
        <f t="shared" si="54"/>
        <v>23</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t="s">
        <v>3588</v>
      </c>
      <c r="E124" s="16" t="s">
        <v>3469</v>
      </c>
      <c r="F124" s="17"/>
      <c r="G124" s="134">
        <v>44301</v>
      </c>
      <c r="H124" s="135">
        <v>44315</v>
      </c>
      <c r="I124" s="141" t="s">
        <v>27</v>
      </c>
      <c r="J124" s="25"/>
      <c r="K124" s="145"/>
      <c r="L124" s="28"/>
      <c r="M124" s="395">
        <v>44361</v>
      </c>
      <c r="N124" s="158">
        <f t="shared" si="63"/>
        <v>43</v>
      </c>
      <c r="O124" s="27"/>
      <c r="P124" s="27"/>
      <c r="Q124" s="27"/>
      <c r="R124" s="27" t="s">
        <v>27</v>
      </c>
      <c r="S124" s="27"/>
      <c r="T124" s="28"/>
      <c r="U124" s="29"/>
      <c r="V124" s="167"/>
      <c r="W124" s="313"/>
      <c r="X124" s="313"/>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f t="shared" si="52"/>
        <v>43</v>
      </c>
      <c r="AX124" s="165" t="str">
        <f t="shared" si="53"/>
        <v/>
      </c>
      <c r="AY124" s="193">
        <f t="shared" si="54"/>
        <v>43</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t="s">
        <v>3589</v>
      </c>
      <c r="E125" s="16" t="s">
        <v>3469</v>
      </c>
      <c r="F125" s="17"/>
      <c r="G125" s="134">
        <v>44301</v>
      </c>
      <c r="H125" s="135">
        <v>44315</v>
      </c>
      <c r="I125" s="141" t="s">
        <v>27</v>
      </c>
      <c r="J125" s="25"/>
      <c r="K125" s="145"/>
      <c r="L125" s="28"/>
      <c r="M125" s="395">
        <v>44333</v>
      </c>
      <c r="N125" s="158">
        <f t="shared" si="63"/>
        <v>23</v>
      </c>
      <c r="O125" s="27"/>
      <c r="P125" s="27"/>
      <c r="Q125" s="27"/>
      <c r="R125" s="27" t="s">
        <v>27</v>
      </c>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f t="shared" si="52"/>
        <v>23</v>
      </c>
      <c r="AX125" s="165" t="str">
        <f t="shared" si="53"/>
        <v/>
      </c>
      <c r="AY125" s="193">
        <f t="shared" si="54"/>
        <v>23</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t="s">
        <v>3590</v>
      </c>
      <c r="E126" s="16" t="s">
        <v>3469</v>
      </c>
      <c r="F126" s="17"/>
      <c r="G126" s="134">
        <v>44301</v>
      </c>
      <c r="H126" s="135">
        <v>44315</v>
      </c>
      <c r="I126" s="141" t="s">
        <v>27</v>
      </c>
      <c r="J126" s="25"/>
      <c r="K126" s="145"/>
      <c r="L126" s="28"/>
      <c r="M126" s="395">
        <v>44333</v>
      </c>
      <c r="N126" s="158">
        <f t="shared" si="63"/>
        <v>23</v>
      </c>
      <c r="O126" s="27"/>
      <c r="P126" s="27"/>
      <c r="Q126" s="27"/>
      <c r="R126" s="27" t="s">
        <v>27</v>
      </c>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f t="shared" si="52"/>
        <v>23</v>
      </c>
      <c r="AX126" s="165" t="str">
        <f t="shared" si="53"/>
        <v/>
      </c>
      <c r="AY126" s="193">
        <f t="shared" si="54"/>
        <v>23</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t="s">
        <v>3591</v>
      </c>
      <c r="E127" s="18" t="s">
        <v>3469</v>
      </c>
      <c r="F127" s="17"/>
      <c r="G127" s="134">
        <v>44301</v>
      </c>
      <c r="H127" s="135">
        <v>44315</v>
      </c>
      <c r="I127" s="141" t="s">
        <v>27</v>
      </c>
      <c r="J127" s="25"/>
      <c r="K127" s="145" t="s">
        <v>27</v>
      </c>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t="s">
        <v>3592</v>
      </c>
      <c r="E128" s="16" t="s">
        <v>3469</v>
      </c>
      <c r="F128" s="17"/>
      <c r="G128" s="134">
        <v>44301</v>
      </c>
      <c r="H128" s="135">
        <v>44315</v>
      </c>
      <c r="I128" s="141" t="s">
        <v>27</v>
      </c>
      <c r="J128" s="25"/>
      <c r="K128" s="145"/>
      <c r="L128" s="28"/>
      <c r="M128" s="395"/>
      <c r="N128" s="158" t="str">
        <f t="shared" si="63"/>
        <v/>
      </c>
      <c r="O128" s="27"/>
      <c r="P128" s="27"/>
      <c r="Q128" s="27"/>
      <c r="R128" s="27"/>
      <c r="S128" s="27"/>
      <c r="T128" s="28" t="s">
        <v>27</v>
      </c>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t="s">
        <v>3593</v>
      </c>
      <c r="E129" s="16" t="s">
        <v>3469</v>
      </c>
      <c r="F129" s="17"/>
      <c r="G129" s="134">
        <v>44301</v>
      </c>
      <c r="H129" s="137">
        <v>44315</v>
      </c>
      <c r="I129" s="143" t="s">
        <v>27</v>
      </c>
      <c r="J129" s="80"/>
      <c r="K129" s="147"/>
      <c r="L129" s="30"/>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t="s">
        <v>3594</v>
      </c>
      <c r="E130" s="16" t="s">
        <v>3469</v>
      </c>
      <c r="F130" s="17"/>
      <c r="G130" s="134">
        <v>44301</v>
      </c>
      <c r="H130" s="135">
        <v>44315</v>
      </c>
      <c r="I130" s="141" t="s">
        <v>27</v>
      </c>
      <c r="J130" s="25"/>
      <c r="K130" s="145"/>
      <c r="L130" s="28"/>
      <c r="M130" s="395">
        <v>44333</v>
      </c>
      <c r="N130" s="158">
        <f t="shared" si="63"/>
        <v>23</v>
      </c>
      <c r="O130" s="27"/>
      <c r="P130" s="27"/>
      <c r="Q130" s="27"/>
      <c r="R130" s="27" t="s">
        <v>27</v>
      </c>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f t="shared" si="52"/>
        <v>23</v>
      </c>
      <c r="AX130" s="165" t="str">
        <f t="shared" si="53"/>
        <v/>
      </c>
      <c r="AY130" s="193">
        <f t="shared" si="54"/>
        <v>23</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t="s">
        <v>3595</v>
      </c>
      <c r="E131" s="18" t="s">
        <v>3469</v>
      </c>
      <c r="F131" s="17"/>
      <c r="G131" s="134">
        <v>44301</v>
      </c>
      <c r="H131" s="135">
        <v>44302</v>
      </c>
      <c r="I131" s="141" t="s">
        <v>27</v>
      </c>
      <c r="J131" s="25"/>
      <c r="K131" s="145"/>
      <c r="L131" s="28"/>
      <c r="M131" s="395">
        <v>44302</v>
      </c>
      <c r="N131" s="158">
        <f t="shared" si="63"/>
        <v>2</v>
      </c>
      <c r="O131" s="27" t="s">
        <v>27</v>
      </c>
      <c r="P131" s="27"/>
      <c r="Q131" s="27"/>
      <c r="R131" s="27"/>
      <c r="S131" s="27"/>
      <c r="T131" s="28"/>
      <c r="U131" s="29"/>
      <c r="V131" s="32"/>
      <c r="W131" s="318"/>
      <c r="X131" s="319"/>
      <c r="Y131" s="160">
        <f t="shared" si="49"/>
        <v>0</v>
      </c>
      <c r="Z131" s="159">
        <f t="shared" si="64"/>
        <v>0</v>
      </c>
      <c r="AA131" s="327"/>
      <c r="AB131" s="400">
        <f t="shared" si="73"/>
        <v>0</v>
      </c>
      <c r="AC131" s="371" t="s">
        <v>27</v>
      </c>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f t="shared" si="52"/>
        <v>2</v>
      </c>
      <c r="AX131" s="165" t="str">
        <f t="shared" si="53"/>
        <v/>
      </c>
      <c r="AY131" s="193">
        <f t="shared" si="54"/>
        <v>2</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t="s">
        <v>3596</v>
      </c>
      <c r="E132" s="16" t="s">
        <v>3469</v>
      </c>
      <c r="F132" s="17"/>
      <c r="G132" s="134">
        <v>44301</v>
      </c>
      <c r="H132" s="135">
        <v>44302</v>
      </c>
      <c r="I132" s="141" t="s">
        <v>27</v>
      </c>
      <c r="J132" s="25"/>
      <c r="K132" s="145"/>
      <c r="L132" s="28"/>
      <c r="M132" s="395">
        <v>44302</v>
      </c>
      <c r="N132" s="158">
        <f t="shared" si="63"/>
        <v>2</v>
      </c>
      <c r="O132" s="27" t="s">
        <v>27</v>
      </c>
      <c r="P132" s="27"/>
      <c r="Q132" s="27"/>
      <c r="R132" s="27"/>
      <c r="S132" s="27"/>
      <c r="T132" s="28"/>
      <c r="U132" s="29"/>
      <c r="V132" s="32"/>
      <c r="W132" s="318"/>
      <c r="X132" s="319"/>
      <c r="Y132" s="160">
        <f t="shared" si="49"/>
        <v>0</v>
      </c>
      <c r="Z132" s="159">
        <f t="shared" si="64"/>
        <v>0</v>
      </c>
      <c r="AA132" s="327"/>
      <c r="AB132" s="400">
        <f t="shared" si="73"/>
        <v>0</v>
      </c>
      <c r="AC132" s="371" t="s">
        <v>27</v>
      </c>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f t="shared" si="52"/>
        <v>2</v>
      </c>
      <c r="AX132" s="165" t="str">
        <f t="shared" si="53"/>
        <v/>
      </c>
      <c r="AY132" s="193">
        <f t="shared" si="54"/>
        <v>2</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t="s">
        <v>3597</v>
      </c>
      <c r="E133" s="16" t="s">
        <v>3469</v>
      </c>
      <c r="F133" s="17"/>
      <c r="G133" s="134">
        <v>44301</v>
      </c>
      <c r="H133" s="135">
        <v>44302</v>
      </c>
      <c r="I133" s="141" t="s">
        <v>27</v>
      </c>
      <c r="J133" s="25"/>
      <c r="K133" s="145"/>
      <c r="L133" s="28"/>
      <c r="M133" s="395">
        <v>44315</v>
      </c>
      <c r="N133" s="158">
        <f t="shared" si="63"/>
        <v>11</v>
      </c>
      <c r="O133" s="27"/>
      <c r="P133" s="27"/>
      <c r="Q133" s="27" t="s">
        <v>27</v>
      </c>
      <c r="R133" s="27"/>
      <c r="S133" s="27"/>
      <c r="T133" s="28"/>
      <c r="U133" s="29"/>
      <c r="V133" s="32"/>
      <c r="W133" s="318"/>
      <c r="X133" s="319"/>
      <c r="Y133" s="160">
        <f t="shared" si="49"/>
        <v>0</v>
      </c>
      <c r="Z133" s="159">
        <f t="shared" si="64"/>
        <v>0</v>
      </c>
      <c r="AA133" s="327"/>
      <c r="AB133" s="400">
        <f t="shared" si="73"/>
        <v>0</v>
      </c>
      <c r="AC133" s="371" t="s">
        <v>27</v>
      </c>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f t="shared" si="52"/>
        <v>11</v>
      </c>
      <c r="AX133" s="165" t="str">
        <f t="shared" si="53"/>
        <v/>
      </c>
      <c r="AY133" s="193">
        <f t="shared" si="54"/>
        <v>11</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t="s">
        <v>3598</v>
      </c>
      <c r="E134" s="16" t="s">
        <v>3469</v>
      </c>
      <c r="F134" s="17"/>
      <c r="G134" s="134">
        <v>44301</v>
      </c>
      <c r="H134" s="135">
        <v>44302</v>
      </c>
      <c r="I134" s="141" t="s">
        <v>27</v>
      </c>
      <c r="J134" s="25"/>
      <c r="K134" s="145"/>
      <c r="L134" s="28"/>
      <c r="M134" s="395">
        <v>44302</v>
      </c>
      <c r="N134" s="158">
        <f t="shared" si="63"/>
        <v>2</v>
      </c>
      <c r="O134" s="27" t="s">
        <v>27</v>
      </c>
      <c r="P134" s="27"/>
      <c r="Q134" s="27"/>
      <c r="R134" s="27"/>
      <c r="S134" s="27"/>
      <c r="T134" s="28"/>
      <c r="U134" s="29"/>
      <c r="V134" s="32"/>
      <c r="W134" s="318"/>
      <c r="X134" s="319"/>
      <c r="Y134" s="160">
        <f t="shared" si="49"/>
        <v>0</v>
      </c>
      <c r="Z134" s="159">
        <f t="shared" si="64"/>
        <v>0</v>
      </c>
      <c r="AA134" s="327"/>
      <c r="AB134" s="400">
        <f t="shared" si="73"/>
        <v>0</v>
      </c>
      <c r="AC134" s="371" t="s">
        <v>27</v>
      </c>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f t="shared" si="52"/>
        <v>2</v>
      </c>
      <c r="AX134" s="165" t="str">
        <f t="shared" si="53"/>
        <v/>
      </c>
      <c r="AY134" s="193">
        <f t="shared" si="54"/>
        <v>2</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t="s">
        <v>3599</v>
      </c>
      <c r="E135" s="18" t="s">
        <v>3469</v>
      </c>
      <c r="F135" s="17"/>
      <c r="G135" s="134">
        <v>44302</v>
      </c>
      <c r="H135" s="135">
        <v>44302</v>
      </c>
      <c r="I135" s="141" t="s">
        <v>27</v>
      </c>
      <c r="J135" s="25"/>
      <c r="K135" s="145"/>
      <c r="L135" s="28"/>
      <c r="M135" s="395">
        <v>44302</v>
      </c>
      <c r="N135" s="158">
        <f t="shared" si="63"/>
        <v>1</v>
      </c>
      <c r="O135" s="27"/>
      <c r="P135" s="27"/>
      <c r="Q135" s="27" t="s">
        <v>27</v>
      </c>
      <c r="R135" s="27"/>
      <c r="S135" s="27"/>
      <c r="T135" s="28"/>
      <c r="U135" s="29"/>
      <c r="V135" s="32"/>
      <c r="W135" s="318"/>
      <c r="X135" s="319"/>
      <c r="Y135" s="160">
        <f t="shared" si="49"/>
        <v>0</v>
      </c>
      <c r="Z135" s="159">
        <f t="shared" si="64"/>
        <v>0</v>
      </c>
      <c r="AA135" s="327"/>
      <c r="AB135" s="400">
        <f t="shared" si="73"/>
        <v>0</v>
      </c>
      <c r="AC135" s="371" t="s">
        <v>27</v>
      </c>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f t="shared" si="52"/>
        <v>1</v>
      </c>
      <c r="AX135" s="165" t="str">
        <f t="shared" si="53"/>
        <v/>
      </c>
      <c r="AY135" s="193">
        <f t="shared" si="54"/>
        <v>1</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t="s">
        <v>3600</v>
      </c>
      <c r="E136" s="16" t="s">
        <v>3469</v>
      </c>
      <c r="F136" s="17"/>
      <c r="G136" s="134">
        <v>44302</v>
      </c>
      <c r="H136" s="135">
        <v>44302</v>
      </c>
      <c r="I136" s="141" t="s">
        <v>27</v>
      </c>
      <c r="J136" s="25"/>
      <c r="K136" s="145"/>
      <c r="L136" s="28"/>
      <c r="M136" s="395">
        <v>44302</v>
      </c>
      <c r="N136" s="158">
        <f t="shared" si="63"/>
        <v>1</v>
      </c>
      <c r="O136" s="27" t="s">
        <v>27</v>
      </c>
      <c r="P136" s="27"/>
      <c r="Q136" s="27"/>
      <c r="R136" s="27"/>
      <c r="S136" s="27"/>
      <c r="T136" s="28"/>
      <c r="U136" s="29"/>
      <c r="V136" s="32"/>
      <c r="W136" s="318"/>
      <c r="X136" s="319"/>
      <c r="Y136" s="160">
        <f t="shared" si="49"/>
        <v>0</v>
      </c>
      <c r="Z136" s="159">
        <f t="shared" si="64"/>
        <v>0</v>
      </c>
      <c r="AA136" s="327"/>
      <c r="AB136" s="400">
        <f t="shared" si="73"/>
        <v>0</v>
      </c>
      <c r="AC136" s="371" t="s">
        <v>27</v>
      </c>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f t="shared" si="52"/>
        <v>1</v>
      </c>
      <c r="AX136" s="165" t="str">
        <f t="shared" si="53"/>
        <v/>
      </c>
      <c r="AY136" s="193">
        <f t="shared" si="54"/>
        <v>1</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t="s">
        <v>3601</v>
      </c>
      <c r="E137" s="16" t="s">
        <v>3469</v>
      </c>
      <c r="F137" s="17"/>
      <c r="G137" s="134">
        <v>44302</v>
      </c>
      <c r="H137" s="135">
        <v>44302</v>
      </c>
      <c r="I137" s="141" t="s">
        <v>27</v>
      </c>
      <c r="J137" s="25"/>
      <c r="K137" s="145"/>
      <c r="L137" s="28"/>
      <c r="M137" s="395">
        <v>44302</v>
      </c>
      <c r="N137" s="158">
        <f t="shared" si="63"/>
        <v>1</v>
      </c>
      <c r="O137" s="27" t="s">
        <v>27</v>
      </c>
      <c r="P137" s="27"/>
      <c r="Q137" s="27"/>
      <c r="R137" s="27"/>
      <c r="S137" s="27"/>
      <c r="T137" s="28"/>
      <c r="U137" s="29"/>
      <c r="V137" s="32"/>
      <c r="W137" s="318"/>
      <c r="X137" s="319"/>
      <c r="Y137" s="160">
        <f t="shared" si="49"/>
        <v>0</v>
      </c>
      <c r="Z137" s="159">
        <f t="shared" si="64"/>
        <v>0</v>
      </c>
      <c r="AA137" s="327"/>
      <c r="AB137" s="400">
        <f t="shared" si="73"/>
        <v>0</v>
      </c>
      <c r="AC137" s="371" t="s">
        <v>27</v>
      </c>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f t="shared" si="52"/>
        <v>1</v>
      </c>
      <c r="AX137" s="165" t="str">
        <f t="shared" si="53"/>
        <v/>
      </c>
      <c r="AY137" s="193">
        <f t="shared" si="54"/>
        <v>1</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7" t="s">
        <v>3602</v>
      </c>
      <c r="E138" s="18" t="s">
        <v>3469</v>
      </c>
      <c r="F138" s="17"/>
      <c r="G138" s="134">
        <v>44305</v>
      </c>
      <c r="H138" s="135">
        <v>44316</v>
      </c>
      <c r="I138" s="141" t="s">
        <v>27</v>
      </c>
      <c r="J138" s="25"/>
      <c r="K138" s="145"/>
      <c r="L138" s="28"/>
      <c r="M138" s="395">
        <v>44316</v>
      </c>
      <c r="N138" s="158">
        <f t="shared" si="63"/>
        <v>10</v>
      </c>
      <c r="O138" s="27" t="s">
        <v>27</v>
      </c>
      <c r="P138" s="27"/>
      <c r="Q138" s="27"/>
      <c r="R138" s="27"/>
      <c r="S138" s="27"/>
      <c r="T138" s="28"/>
      <c r="U138" s="29"/>
      <c r="V138" s="32"/>
      <c r="W138" s="318"/>
      <c r="X138" s="319"/>
      <c r="Y138" s="160">
        <f t="shared" si="49"/>
        <v>0</v>
      </c>
      <c r="Z138" s="159">
        <f t="shared" si="64"/>
        <v>0</v>
      </c>
      <c r="AA138" s="327"/>
      <c r="AB138" s="400">
        <f t="shared" si="73"/>
        <v>0</v>
      </c>
      <c r="AC138" s="371" t="s">
        <v>27</v>
      </c>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f t="shared" si="52"/>
        <v>10</v>
      </c>
      <c r="AX138" s="165" t="str">
        <f t="shared" si="53"/>
        <v/>
      </c>
      <c r="AY138" s="193">
        <f t="shared" si="54"/>
        <v>10</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5" t="s">
        <v>3603</v>
      </c>
      <c r="E139" s="16" t="s">
        <v>3469</v>
      </c>
      <c r="F139" s="17"/>
      <c r="G139" s="134">
        <v>44305</v>
      </c>
      <c r="H139" s="135">
        <v>44316</v>
      </c>
      <c r="I139" s="141" t="s">
        <v>27</v>
      </c>
      <c r="J139" s="25"/>
      <c r="K139" s="145"/>
      <c r="L139" s="28"/>
      <c r="M139" s="395">
        <v>44316</v>
      </c>
      <c r="N139" s="158">
        <f t="shared" si="63"/>
        <v>10</v>
      </c>
      <c r="O139" s="27" t="s">
        <v>27</v>
      </c>
      <c r="P139" s="27"/>
      <c r="Q139" s="27"/>
      <c r="R139" s="27"/>
      <c r="S139" s="27"/>
      <c r="T139" s="28"/>
      <c r="U139" s="29"/>
      <c r="V139" s="32"/>
      <c r="W139" s="318"/>
      <c r="X139" s="319"/>
      <c r="Y139" s="160">
        <f t="shared" si="49"/>
        <v>0</v>
      </c>
      <c r="Z139" s="159">
        <f t="shared" si="64"/>
        <v>0</v>
      </c>
      <c r="AA139" s="327"/>
      <c r="AB139" s="400">
        <f t="shared" si="73"/>
        <v>0</v>
      </c>
      <c r="AC139" s="371" t="s">
        <v>27</v>
      </c>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f t="shared" si="52"/>
        <v>10</v>
      </c>
      <c r="AX139" s="165" t="str">
        <f t="shared" si="53"/>
        <v/>
      </c>
      <c r="AY139" s="193">
        <f t="shared" si="54"/>
        <v>10</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t="s">
        <v>3604</v>
      </c>
      <c r="E140" s="16" t="s">
        <v>3469</v>
      </c>
      <c r="F140" s="17"/>
      <c r="G140" s="134">
        <v>44305</v>
      </c>
      <c r="H140" s="135">
        <v>44316</v>
      </c>
      <c r="I140" s="141" t="s">
        <v>27</v>
      </c>
      <c r="J140" s="25"/>
      <c r="K140" s="145"/>
      <c r="L140" s="28"/>
      <c r="M140" s="395">
        <v>44316</v>
      </c>
      <c r="N140" s="158">
        <f t="shared" si="63"/>
        <v>10</v>
      </c>
      <c r="O140" s="27" t="s">
        <v>27</v>
      </c>
      <c r="P140" s="27"/>
      <c r="Q140" s="27"/>
      <c r="R140" s="27"/>
      <c r="S140" s="27"/>
      <c r="T140" s="28"/>
      <c r="U140" s="29"/>
      <c r="V140" s="32"/>
      <c r="W140" s="318"/>
      <c r="X140" s="319"/>
      <c r="Y140" s="160">
        <f t="shared" ref="Y140:Y203" si="81">V140+W140+X140</f>
        <v>0</v>
      </c>
      <c r="Z140" s="159">
        <f t="shared" si="64"/>
        <v>0</v>
      </c>
      <c r="AA140" s="327"/>
      <c r="AB140" s="400">
        <f t="shared" si="73"/>
        <v>0</v>
      </c>
      <c r="AC140" s="371" t="s">
        <v>27</v>
      </c>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f t="shared" ref="AW140:AW203" si="84">IF(N140&gt;0,N140,"")</f>
        <v>10</v>
      </c>
      <c r="AX140" s="165" t="str">
        <f t="shared" ref="AX140:AX203" si="85">IF(AND(K140="x",AW140&gt;0),AW140,"")</f>
        <v/>
      </c>
      <c r="AY140" s="193">
        <f t="shared" ref="AY140:AY203" si="86">IF(OR(K140="x",F140="x",AW140&lt;=0),"",AW140)</f>
        <v>10</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t="s">
        <v>3605</v>
      </c>
      <c r="E141" s="16" t="s">
        <v>3469</v>
      </c>
      <c r="F141" s="17"/>
      <c r="G141" s="134">
        <v>44305</v>
      </c>
      <c r="H141" s="135">
        <v>44316</v>
      </c>
      <c r="I141" s="141" t="s">
        <v>27</v>
      </c>
      <c r="J141" s="25"/>
      <c r="K141" s="145"/>
      <c r="L141" s="28"/>
      <c r="M141" s="395">
        <v>44316</v>
      </c>
      <c r="N141" s="158">
        <f t="shared" ref="N141:N204" si="95">IF((NETWORKDAYS(G141,M141)&gt;0),(NETWORKDAYS(G141,M141)),"")</f>
        <v>10</v>
      </c>
      <c r="O141" s="27" t="s">
        <v>27</v>
      </c>
      <c r="P141" s="27"/>
      <c r="Q141" s="27"/>
      <c r="R141" s="27"/>
      <c r="S141" s="27"/>
      <c r="T141" s="28"/>
      <c r="U141" s="29"/>
      <c r="V141" s="32"/>
      <c r="W141" s="318"/>
      <c r="X141" s="319"/>
      <c r="Y141" s="160">
        <f t="shared" si="81"/>
        <v>0</v>
      </c>
      <c r="Z141" s="159">
        <f t="shared" ref="Z141:Z204" si="96">IF((F141="x"),0,((V141*10)+(W141*20)))</f>
        <v>0</v>
      </c>
      <c r="AA141" s="327"/>
      <c r="AB141" s="400">
        <f t="shared" si="73"/>
        <v>0</v>
      </c>
      <c r="AC141" s="371" t="s">
        <v>27</v>
      </c>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f t="shared" si="84"/>
        <v>10</v>
      </c>
      <c r="AX141" s="165" t="str">
        <f t="shared" si="85"/>
        <v/>
      </c>
      <c r="AY141" s="193">
        <f t="shared" si="86"/>
        <v>10</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7" t="s">
        <v>3606</v>
      </c>
      <c r="E142" s="18" t="s">
        <v>3469</v>
      </c>
      <c r="F142" s="17"/>
      <c r="G142" s="134">
        <v>44305</v>
      </c>
      <c r="H142" s="135">
        <v>44319</v>
      </c>
      <c r="I142" s="141" t="s">
        <v>27</v>
      </c>
      <c r="J142" s="25"/>
      <c r="K142" s="145"/>
      <c r="L142" s="28"/>
      <c r="M142" s="395">
        <v>44319</v>
      </c>
      <c r="N142" s="158">
        <f t="shared" si="95"/>
        <v>11</v>
      </c>
      <c r="O142" s="27"/>
      <c r="P142" s="27"/>
      <c r="Q142" s="27"/>
      <c r="R142" s="27"/>
      <c r="S142" s="27"/>
      <c r="T142" s="28" t="s">
        <v>27</v>
      </c>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f t="shared" si="84"/>
        <v>11</v>
      </c>
      <c r="AX142" s="165" t="str">
        <f t="shared" si="85"/>
        <v/>
      </c>
      <c r="AY142" s="193">
        <f t="shared" si="86"/>
        <v>11</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5" t="s">
        <v>3607</v>
      </c>
      <c r="E143" s="16" t="s">
        <v>3469</v>
      </c>
      <c r="F143" s="17"/>
      <c r="G143" s="134">
        <v>44305</v>
      </c>
      <c r="H143" s="135">
        <v>44319</v>
      </c>
      <c r="I143" s="141" t="s">
        <v>27</v>
      </c>
      <c r="J143" s="25"/>
      <c r="K143" s="145"/>
      <c r="L143" s="28"/>
      <c r="M143" s="395">
        <v>44328</v>
      </c>
      <c r="N143" s="158">
        <f t="shared" si="95"/>
        <v>18</v>
      </c>
      <c r="O143" s="27" t="s">
        <v>27</v>
      </c>
      <c r="P143" s="27"/>
      <c r="Q143" s="27"/>
      <c r="R143" s="27"/>
      <c r="S143" s="27"/>
      <c r="T143" s="28"/>
      <c r="U143" s="29"/>
      <c r="V143" s="32"/>
      <c r="W143" s="318"/>
      <c r="X143" s="319"/>
      <c r="Y143" s="160">
        <f t="shared" si="81"/>
        <v>0</v>
      </c>
      <c r="Z143" s="159">
        <f t="shared" si="96"/>
        <v>0</v>
      </c>
      <c r="AA143" s="327"/>
      <c r="AB143" s="400">
        <f t="shared" si="105"/>
        <v>0</v>
      </c>
      <c r="AC143" s="371" t="s">
        <v>27</v>
      </c>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f t="shared" si="84"/>
        <v>18</v>
      </c>
      <c r="AX143" s="165" t="str">
        <f t="shared" si="85"/>
        <v/>
      </c>
      <c r="AY143" s="193">
        <f t="shared" si="86"/>
        <v>18</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t="s">
        <v>3608</v>
      </c>
      <c r="E144" s="16" t="s">
        <v>3469</v>
      </c>
      <c r="F144" s="17"/>
      <c r="G144" s="134">
        <v>44305</v>
      </c>
      <c r="H144" s="135">
        <v>44319</v>
      </c>
      <c r="I144" s="141" t="s">
        <v>27</v>
      </c>
      <c r="J144" s="25"/>
      <c r="K144" s="145"/>
      <c r="L144" s="28"/>
      <c r="M144" s="395">
        <v>44321</v>
      </c>
      <c r="N144" s="158">
        <f t="shared" si="95"/>
        <v>13</v>
      </c>
      <c r="O144" s="27" t="s">
        <v>27</v>
      </c>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f t="shared" si="84"/>
        <v>13</v>
      </c>
      <c r="AX144" s="165" t="str">
        <f t="shared" si="85"/>
        <v/>
      </c>
      <c r="AY144" s="193">
        <f t="shared" si="86"/>
        <v>13</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t="s">
        <v>3609</v>
      </c>
      <c r="E145" s="16" t="s">
        <v>3469</v>
      </c>
      <c r="F145" s="17"/>
      <c r="G145" s="134">
        <v>44305</v>
      </c>
      <c r="H145" s="135">
        <v>44319</v>
      </c>
      <c r="I145" s="141" t="s">
        <v>27</v>
      </c>
      <c r="J145" s="25"/>
      <c r="K145" s="145"/>
      <c r="L145" s="28"/>
      <c r="M145" s="395">
        <v>44332</v>
      </c>
      <c r="N145" s="158">
        <f t="shared" si="95"/>
        <v>20</v>
      </c>
      <c r="O145" s="27"/>
      <c r="P145" s="27"/>
      <c r="Q145" s="27"/>
      <c r="R145" s="27" t="s">
        <v>27</v>
      </c>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f t="shared" si="84"/>
        <v>20</v>
      </c>
      <c r="AX145" s="165" t="str">
        <f t="shared" si="85"/>
        <v/>
      </c>
      <c r="AY145" s="193">
        <f t="shared" si="86"/>
        <v>20</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7" t="s">
        <v>3610</v>
      </c>
      <c r="E146" s="18" t="s">
        <v>3469</v>
      </c>
      <c r="F146" s="17"/>
      <c r="G146" s="134">
        <v>44305</v>
      </c>
      <c r="H146" s="135">
        <v>44314</v>
      </c>
      <c r="I146" s="141" t="s">
        <v>27</v>
      </c>
      <c r="J146" s="25"/>
      <c r="K146" s="145"/>
      <c r="L146" s="28"/>
      <c r="M146" s="395">
        <v>44316</v>
      </c>
      <c r="N146" s="158">
        <f t="shared" si="95"/>
        <v>10</v>
      </c>
      <c r="O146" s="27"/>
      <c r="P146" s="27"/>
      <c r="Q146" s="27" t="s">
        <v>27</v>
      </c>
      <c r="R146" s="27"/>
      <c r="S146" s="27"/>
      <c r="T146" s="28"/>
      <c r="U146" s="29"/>
      <c r="V146" s="32"/>
      <c r="W146" s="318"/>
      <c r="X146" s="319"/>
      <c r="Y146" s="160">
        <f t="shared" si="81"/>
        <v>0</v>
      </c>
      <c r="Z146" s="159">
        <f t="shared" si="96"/>
        <v>0</v>
      </c>
      <c r="AA146" s="327"/>
      <c r="AB146" s="400">
        <f t="shared" si="105"/>
        <v>0</v>
      </c>
      <c r="AC146" s="371" t="s">
        <v>27</v>
      </c>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f t="shared" si="84"/>
        <v>10</v>
      </c>
      <c r="AX146" s="165" t="str">
        <f t="shared" si="85"/>
        <v/>
      </c>
      <c r="AY146" s="193">
        <f t="shared" si="86"/>
        <v>10</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5" t="s">
        <v>3611</v>
      </c>
      <c r="E147" s="16" t="s">
        <v>3469</v>
      </c>
      <c r="F147" s="17"/>
      <c r="G147" s="134">
        <v>44305</v>
      </c>
      <c r="H147" s="135">
        <v>44316</v>
      </c>
      <c r="I147" s="141" t="s">
        <v>27</v>
      </c>
      <c r="J147" s="25"/>
      <c r="K147" s="145"/>
      <c r="L147" s="28"/>
      <c r="M147" s="395">
        <v>44316</v>
      </c>
      <c r="N147" s="158">
        <f t="shared" si="95"/>
        <v>10</v>
      </c>
      <c r="O147" s="27" t="s">
        <v>27</v>
      </c>
      <c r="P147" s="27"/>
      <c r="Q147" s="27"/>
      <c r="R147" s="27"/>
      <c r="S147" s="27"/>
      <c r="T147" s="28"/>
      <c r="U147" s="29"/>
      <c r="V147" s="32"/>
      <c r="W147" s="318"/>
      <c r="X147" s="319"/>
      <c r="Y147" s="160">
        <f t="shared" si="81"/>
        <v>0</v>
      </c>
      <c r="Z147" s="159">
        <f t="shared" si="96"/>
        <v>0</v>
      </c>
      <c r="AA147" s="327"/>
      <c r="AB147" s="400">
        <f t="shared" si="105"/>
        <v>0</v>
      </c>
      <c r="AC147" s="371" t="s">
        <v>27</v>
      </c>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f t="shared" si="84"/>
        <v>10</v>
      </c>
      <c r="AX147" s="165" t="str">
        <f t="shared" si="85"/>
        <v/>
      </c>
      <c r="AY147" s="193">
        <f t="shared" si="86"/>
        <v>10</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t="s">
        <v>3612</v>
      </c>
      <c r="E148" s="16" t="s">
        <v>3469</v>
      </c>
      <c r="F148" s="17"/>
      <c r="G148" s="134">
        <v>44306</v>
      </c>
      <c r="H148" s="135">
        <v>44320</v>
      </c>
      <c r="I148" s="141" t="s">
        <v>27</v>
      </c>
      <c r="J148" s="25"/>
      <c r="K148" s="145"/>
      <c r="L148" s="28"/>
      <c r="M148" s="395">
        <v>44340</v>
      </c>
      <c r="N148" s="158">
        <f t="shared" si="95"/>
        <v>25</v>
      </c>
      <c r="O148" s="27"/>
      <c r="P148" s="27"/>
      <c r="Q148" s="27"/>
      <c r="R148" s="27"/>
      <c r="S148" s="27"/>
      <c r="T148" s="28" t="s">
        <v>27</v>
      </c>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f t="shared" si="84"/>
        <v>25</v>
      </c>
      <c r="AX148" s="165" t="str">
        <f t="shared" si="85"/>
        <v/>
      </c>
      <c r="AY148" s="193">
        <f t="shared" si="86"/>
        <v>25</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t="s">
        <v>3613</v>
      </c>
      <c r="E149" s="16" t="s">
        <v>3469</v>
      </c>
      <c r="F149" s="17"/>
      <c r="G149" s="134">
        <v>44307</v>
      </c>
      <c r="H149" s="135">
        <v>44335</v>
      </c>
      <c r="I149" s="141"/>
      <c r="J149" s="25"/>
      <c r="K149" s="145"/>
      <c r="L149" s="28"/>
      <c r="M149" s="395">
        <v>44335</v>
      </c>
      <c r="N149" s="158">
        <f t="shared" si="95"/>
        <v>21</v>
      </c>
      <c r="O149" s="27" t="s">
        <v>27</v>
      </c>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f t="shared" si="84"/>
        <v>21</v>
      </c>
      <c r="AX149" s="165" t="str">
        <f t="shared" si="85"/>
        <v/>
      </c>
      <c r="AY149" s="193">
        <f t="shared" si="86"/>
        <v>21</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7" t="s">
        <v>3614</v>
      </c>
      <c r="E150" s="18" t="s">
        <v>3469</v>
      </c>
      <c r="F150" s="17"/>
      <c r="G150" s="134">
        <v>44307</v>
      </c>
      <c r="H150" s="135">
        <v>44307</v>
      </c>
      <c r="I150" s="141" t="s">
        <v>27</v>
      </c>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5" t="s">
        <v>3615</v>
      </c>
      <c r="E151" s="16" t="s">
        <v>3616</v>
      </c>
      <c r="F151" s="17"/>
      <c r="G151" s="134">
        <v>44307</v>
      </c>
      <c r="H151" s="135">
        <v>44335</v>
      </c>
      <c r="I151" s="141"/>
      <c r="J151" s="25" t="s">
        <v>27</v>
      </c>
      <c r="K151" s="145" t="s">
        <v>27</v>
      </c>
      <c r="L151" s="28"/>
      <c r="M151" s="395">
        <v>44335</v>
      </c>
      <c r="N151" s="158">
        <f t="shared" si="95"/>
        <v>21</v>
      </c>
      <c r="O151" s="27" t="s">
        <v>27</v>
      </c>
      <c r="P151" s="27"/>
      <c r="Q151" s="27"/>
      <c r="R151" s="27"/>
      <c r="S151" s="27"/>
      <c r="T151" s="28"/>
      <c r="U151" s="29"/>
      <c r="V151" s="32"/>
      <c r="W151" s="318"/>
      <c r="X151" s="319">
        <v>2.5</v>
      </c>
      <c r="Y151" s="160">
        <f t="shared" si="81"/>
        <v>2.5</v>
      </c>
      <c r="Z151" s="159">
        <f t="shared" si="96"/>
        <v>0</v>
      </c>
      <c r="AA151" s="327"/>
      <c r="AB151" s="400">
        <f t="shared" si="105"/>
        <v>0</v>
      </c>
      <c r="AC151" s="371" t="s">
        <v>27</v>
      </c>
      <c r="AD151" s="226" t="str">
        <f t="shared" si="82"/>
        <v/>
      </c>
      <c r="AE151" s="368">
        <f t="shared" si="97"/>
        <v>0</v>
      </c>
      <c r="AF151" s="339"/>
      <c r="AG151" s="338"/>
      <c r="AH151" s="336"/>
      <c r="AI151" s="161">
        <f t="shared" si="98"/>
        <v>0</v>
      </c>
      <c r="AJ151" s="162">
        <f t="shared" si="83"/>
        <v>50</v>
      </c>
      <c r="AK151" s="163">
        <f t="shared" si="99"/>
        <v>50</v>
      </c>
      <c r="AL151" s="164">
        <f t="shared" si="100"/>
        <v>0</v>
      </c>
      <c r="AM151" s="164">
        <f t="shared" si="101"/>
        <v>0</v>
      </c>
      <c r="AN151" s="164">
        <f t="shared" si="102"/>
        <v>50</v>
      </c>
      <c r="AO151" s="164">
        <f t="shared" si="103"/>
        <v>50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f t="shared" si="84"/>
        <v>21</v>
      </c>
      <c r="AX151" s="165">
        <f t="shared" si="85"/>
        <v>21</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t="s">
        <v>3617</v>
      </c>
      <c r="E152" s="16" t="s">
        <v>3469</v>
      </c>
      <c r="F152" s="17"/>
      <c r="G152" s="134">
        <v>44308</v>
      </c>
      <c r="H152" s="135">
        <v>44308</v>
      </c>
      <c r="I152" s="141" t="s">
        <v>27</v>
      </c>
      <c r="J152" s="25" t="s">
        <v>27</v>
      </c>
      <c r="K152" s="145"/>
      <c r="L152" s="28"/>
      <c r="M152" s="395"/>
      <c r="N152" s="158" t="str">
        <f t="shared" si="95"/>
        <v/>
      </c>
      <c r="O152" s="27"/>
      <c r="P152" s="27"/>
      <c r="Q152" s="27"/>
      <c r="R152" s="27"/>
      <c r="S152" s="27"/>
      <c r="T152" s="28" t="s">
        <v>27</v>
      </c>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7" t="s">
        <v>3618</v>
      </c>
      <c r="E153" s="18" t="s">
        <v>3469</v>
      </c>
      <c r="F153" s="17"/>
      <c r="G153" s="134">
        <v>44318</v>
      </c>
      <c r="H153" s="135">
        <v>44319</v>
      </c>
      <c r="I153" s="141" t="s">
        <v>27</v>
      </c>
      <c r="J153" s="25"/>
      <c r="K153" s="145"/>
      <c r="L153" s="28"/>
      <c r="M153" s="395">
        <v>44319</v>
      </c>
      <c r="N153" s="158">
        <f t="shared" si="95"/>
        <v>1</v>
      </c>
      <c r="O153" s="27" t="s">
        <v>27</v>
      </c>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f t="shared" si="84"/>
        <v>1</v>
      </c>
      <c r="AX153" s="165" t="str">
        <f t="shared" si="85"/>
        <v/>
      </c>
      <c r="AY153" s="193">
        <f t="shared" si="86"/>
        <v>1</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7" t="s">
        <v>3619</v>
      </c>
      <c r="E154" s="18" t="s">
        <v>3469</v>
      </c>
      <c r="F154" s="17"/>
      <c r="G154" s="134">
        <v>44315</v>
      </c>
      <c r="H154" s="135">
        <v>44335</v>
      </c>
      <c r="I154" s="141"/>
      <c r="J154" s="25"/>
      <c r="K154" s="145"/>
      <c r="L154" s="28"/>
      <c r="M154" s="395">
        <v>44335</v>
      </c>
      <c r="N154" s="158">
        <f t="shared" si="95"/>
        <v>15</v>
      </c>
      <c r="O154" s="27" t="s">
        <v>27</v>
      </c>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f t="shared" si="84"/>
        <v>15</v>
      </c>
      <c r="AX154" s="165" t="str">
        <f t="shared" si="85"/>
        <v/>
      </c>
      <c r="AY154" s="193">
        <f t="shared" si="86"/>
        <v>15</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5" t="s">
        <v>3620</v>
      </c>
      <c r="E155" s="16" t="s">
        <v>3469</v>
      </c>
      <c r="F155" s="17"/>
      <c r="G155" s="134">
        <v>44320</v>
      </c>
      <c r="H155" s="137">
        <v>44333</v>
      </c>
      <c r="I155" s="143" t="s">
        <v>27</v>
      </c>
      <c r="J155" s="80"/>
      <c r="K155" s="147"/>
      <c r="L155" s="30"/>
      <c r="M155" s="395">
        <v>44333</v>
      </c>
      <c r="N155" s="158">
        <f t="shared" si="95"/>
        <v>10</v>
      </c>
      <c r="O155" s="27"/>
      <c r="P155" s="27" t="s">
        <v>27</v>
      </c>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f t="shared" si="84"/>
        <v>10</v>
      </c>
      <c r="AX155" s="165" t="str">
        <f t="shared" si="85"/>
        <v/>
      </c>
      <c r="AY155" s="193">
        <f t="shared" si="86"/>
        <v>10</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t="s">
        <v>3621</v>
      </c>
      <c r="E156" s="16" t="s">
        <v>3469</v>
      </c>
      <c r="F156" s="17"/>
      <c r="G156" s="134">
        <v>44320</v>
      </c>
      <c r="H156" s="135">
        <v>44320</v>
      </c>
      <c r="I156" s="141" t="s">
        <v>27</v>
      </c>
      <c r="J156" s="25"/>
      <c r="K156" s="145"/>
      <c r="L156" s="28"/>
      <c r="M156" s="395">
        <v>44320</v>
      </c>
      <c r="N156" s="158">
        <f t="shared" si="95"/>
        <v>1</v>
      </c>
      <c r="O156" s="27"/>
      <c r="P156" s="27" t="s">
        <v>27</v>
      </c>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f t="shared" si="84"/>
        <v>1</v>
      </c>
      <c r="AX156" s="165" t="str">
        <f t="shared" si="85"/>
        <v/>
      </c>
      <c r="AY156" s="193">
        <f t="shared" si="86"/>
        <v>1</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t="s">
        <v>3622</v>
      </c>
      <c r="E157" s="16" t="s">
        <v>3469</v>
      </c>
      <c r="F157" s="17"/>
      <c r="G157" s="134">
        <v>44320</v>
      </c>
      <c r="H157" s="135">
        <v>44321</v>
      </c>
      <c r="I157" s="141" t="s">
        <v>27</v>
      </c>
      <c r="J157" s="25"/>
      <c r="K157" s="145"/>
      <c r="L157" s="28"/>
      <c r="M157" s="395">
        <v>44321</v>
      </c>
      <c r="N157" s="158">
        <f t="shared" si="95"/>
        <v>2</v>
      </c>
      <c r="O157" s="27" t="s">
        <v>27</v>
      </c>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f t="shared" si="84"/>
        <v>2</v>
      </c>
      <c r="AX157" s="165" t="str">
        <f t="shared" si="85"/>
        <v/>
      </c>
      <c r="AY157" s="193">
        <f t="shared" si="86"/>
        <v>2</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t="s">
        <v>3623</v>
      </c>
      <c r="E158" s="16" t="s">
        <v>3469</v>
      </c>
      <c r="F158" s="17"/>
      <c r="G158" s="134">
        <v>44320</v>
      </c>
      <c r="H158" s="135">
        <v>44320</v>
      </c>
      <c r="I158" s="141" t="s">
        <v>27</v>
      </c>
      <c r="J158" s="25"/>
      <c r="K158" s="145"/>
      <c r="L158" s="28"/>
      <c r="M158" s="395">
        <v>44320</v>
      </c>
      <c r="N158" s="158">
        <f t="shared" si="95"/>
        <v>1</v>
      </c>
      <c r="O158" s="27"/>
      <c r="P158" s="27" t="s">
        <v>27</v>
      </c>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40"/>
      <c r="AG158" s="341"/>
      <c r="AH158" s="339"/>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f t="shared" si="84"/>
        <v>1</v>
      </c>
      <c r="AX158" s="165" t="str">
        <f t="shared" si="85"/>
        <v/>
      </c>
      <c r="AY158" s="193">
        <f t="shared" si="86"/>
        <v>1</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7" t="s">
        <v>3624</v>
      </c>
      <c r="E159" s="18" t="s">
        <v>3469</v>
      </c>
      <c r="F159" s="17"/>
      <c r="G159" s="134">
        <v>44321</v>
      </c>
      <c r="H159" s="135">
        <v>44335</v>
      </c>
      <c r="I159" s="141" t="s">
        <v>27</v>
      </c>
      <c r="J159" s="25"/>
      <c r="K159" s="145"/>
      <c r="L159" s="28"/>
      <c r="M159" s="395">
        <v>44335</v>
      </c>
      <c r="N159" s="158">
        <f t="shared" si="95"/>
        <v>11</v>
      </c>
      <c r="O159" s="27"/>
      <c r="P159" s="27" t="s">
        <v>27</v>
      </c>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42"/>
      <c r="AH159" s="339"/>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f t="shared" si="84"/>
        <v>11</v>
      </c>
      <c r="AX159" s="165" t="str">
        <f t="shared" si="85"/>
        <v/>
      </c>
      <c r="AY159" s="193">
        <f t="shared" si="86"/>
        <v>11</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5" t="s">
        <v>3625</v>
      </c>
      <c r="E160" s="16" t="s">
        <v>3469</v>
      </c>
      <c r="F160" s="17"/>
      <c r="G160" s="134">
        <v>44321</v>
      </c>
      <c r="H160" s="135">
        <v>44335</v>
      </c>
      <c r="I160" s="141" t="s">
        <v>27</v>
      </c>
      <c r="J160" s="25"/>
      <c r="K160" s="145"/>
      <c r="L160" s="28"/>
      <c r="M160" s="395">
        <v>44350</v>
      </c>
      <c r="N160" s="158">
        <f t="shared" si="95"/>
        <v>22</v>
      </c>
      <c r="O160" s="27"/>
      <c r="P160" s="27"/>
      <c r="Q160" s="27"/>
      <c r="R160" s="27"/>
      <c r="S160" s="27" t="s">
        <v>27</v>
      </c>
      <c r="T160" s="28"/>
      <c r="U160" s="29"/>
      <c r="V160" s="32"/>
      <c r="W160" s="318"/>
      <c r="X160" s="319"/>
      <c r="Y160" s="160">
        <f t="shared" si="81"/>
        <v>0</v>
      </c>
      <c r="Z160" s="159">
        <f t="shared" si="96"/>
        <v>0</v>
      </c>
      <c r="AA160" s="328"/>
      <c r="AB160" s="400">
        <f t="shared" si="105"/>
        <v>0</v>
      </c>
      <c r="AC160" s="371"/>
      <c r="AD160" s="226" t="str">
        <f t="shared" si="82"/>
        <v/>
      </c>
      <c r="AE160" s="368">
        <f t="shared" si="97"/>
        <v>0</v>
      </c>
      <c r="AF160" s="331"/>
      <c r="AG160" s="332"/>
      <c r="AH160" s="331"/>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f t="shared" si="84"/>
        <v>22</v>
      </c>
      <c r="AX160" s="165" t="str">
        <f t="shared" si="85"/>
        <v/>
      </c>
      <c r="AY160" s="193">
        <f t="shared" si="86"/>
        <v>22</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t="s">
        <v>3626</v>
      </c>
      <c r="E161" s="16" t="s">
        <v>3469</v>
      </c>
      <c r="F161" s="17"/>
      <c r="G161" s="134">
        <v>44333</v>
      </c>
      <c r="H161" s="135">
        <v>44334</v>
      </c>
      <c r="I161" s="141" t="s">
        <v>27</v>
      </c>
      <c r="J161" s="25"/>
      <c r="K161" s="145"/>
      <c r="L161" s="28"/>
      <c r="M161" s="395">
        <v>44344</v>
      </c>
      <c r="N161" s="158">
        <f t="shared" si="95"/>
        <v>10</v>
      </c>
      <c r="O161" s="27" t="s">
        <v>27</v>
      </c>
      <c r="P161" s="27"/>
      <c r="Q161" s="27"/>
      <c r="R161" s="27"/>
      <c r="S161" s="27"/>
      <c r="T161" s="28"/>
      <c r="U161" s="29"/>
      <c r="V161" s="32"/>
      <c r="W161" s="318"/>
      <c r="X161" s="319"/>
      <c r="Y161" s="160">
        <f t="shared" si="81"/>
        <v>0</v>
      </c>
      <c r="Z161" s="159">
        <f t="shared" si="96"/>
        <v>0</v>
      </c>
      <c r="AA161" s="327"/>
      <c r="AB161" s="400">
        <f t="shared" si="105"/>
        <v>0</v>
      </c>
      <c r="AC161" s="371"/>
      <c r="AD161" s="226" t="str">
        <f t="shared" si="82"/>
        <v/>
      </c>
      <c r="AE161" s="368">
        <f t="shared" si="97"/>
        <v>0</v>
      </c>
      <c r="AF161" s="331"/>
      <c r="AG161" s="333"/>
      <c r="AH161" s="334"/>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f t="shared" si="84"/>
        <v>10</v>
      </c>
      <c r="AX161" s="165" t="str">
        <f t="shared" si="85"/>
        <v/>
      </c>
      <c r="AY161" s="193">
        <f t="shared" si="86"/>
        <v>10</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7" t="s">
        <v>3567</v>
      </c>
      <c r="E162" s="18" t="s">
        <v>3469</v>
      </c>
      <c r="F162" s="17"/>
      <c r="G162" s="134">
        <v>44337</v>
      </c>
      <c r="H162" s="135">
        <v>44337</v>
      </c>
      <c r="I162" s="141" t="s">
        <v>27</v>
      </c>
      <c r="J162" s="25"/>
      <c r="K162" s="145"/>
      <c r="L162" s="28"/>
      <c r="M162" s="395">
        <v>44337</v>
      </c>
      <c r="N162" s="158">
        <f t="shared" si="95"/>
        <v>1</v>
      </c>
      <c r="O162" s="27"/>
      <c r="P162" s="27"/>
      <c r="Q162" s="27"/>
      <c r="R162" s="27" t="s">
        <v>27</v>
      </c>
      <c r="S162" s="27"/>
      <c r="T162" s="28"/>
      <c r="U162" s="29"/>
      <c r="V162" s="32"/>
      <c r="W162" s="318"/>
      <c r="X162" s="319"/>
      <c r="Y162" s="160">
        <f t="shared" si="81"/>
        <v>0</v>
      </c>
      <c r="Z162" s="159">
        <f t="shared" si="96"/>
        <v>0</v>
      </c>
      <c r="AA162" s="326"/>
      <c r="AB162" s="400">
        <f t="shared" si="105"/>
        <v>0</v>
      </c>
      <c r="AC162" s="371"/>
      <c r="AD162" s="226" t="str">
        <f t="shared" si="82"/>
        <v/>
      </c>
      <c r="AE162" s="368">
        <f t="shared" si="97"/>
        <v>0</v>
      </c>
      <c r="AF162" s="331"/>
      <c r="AG162" s="333"/>
      <c r="AH162" s="334"/>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f t="shared" si="84"/>
        <v>1</v>
      </c>
      <c r="AX162" s="165" t="str">
        <f t="shared" si="85"/>
        <v/>
      </c>
      <c r="AY162" s="193">
        <f t="shared" si="86"/>
        <v>1</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7" t="s">
        <v>3627</v>
      </c>
      <c r="E163" s="18" t="s">
        <v>3469</v>
      </c>
      <c r="F163" s="17"/>
      <c r="G163" s="134">
        <v>44341</v>
      </c>
      <c r="H163" s="135">
        <v>44341</v>
      </c>
      <c r="I163" s="141" t="s">
        <v>27</v>
      </c>
      <c r="J163" s="25"/>
      <c r="K163" s="145"/>
      <c r="L163" s="28"/>
      <c r="M163" s="395">
        <v>44341</v>
      </c>
      <c r="N163" s="158">
        <f t="shared" si="95"/>
        <v>1</v>
      </c>
      <c r="O163" s="27"/>
      <c r="P163" s="27" t="s">
        <v>27</v>
      </c>
      <c r="Q163" s="27"/>
      <c r="R163" s="27"/>
      <c r="S163" s="27"/>
      <c r="T163" s="28"/>
      <c r="U163" s="29"/>
      <c r="V163" s="32"/>
      <c r="W163" s="318"/>
      <c r="X163" s="319"/>
      <c r="Y163" s="160">
        <f t="shared" si="81"/>
        <v>0</v>
      </c>
      <c r="Z163" s="159">
        <f t="shared" si="96"/>
        <v>0</v>
      </c>
      <c r="AA163" s="326"/>
      <c r="AB163" s="400">
        <f t="shared" si="105"/>
        <v>0</v>
      </c>
      <c r="AC163" s="371"/>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f t="shared" si="84"/>
        <v>1</v>
      </c>
      <c r="AX163" s="165" t="str">
        <f t="shared" si="85"/>
        <v/>
      </c>
      <c r="AY163" s="193">
        <f t="shared" si="86"/>
        <v>1</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5" t="s">
        <v>3628</v>
      </c>
      <c r="E164" s="16" t="s">
        <v>3469</v>
      </c>
      <c r="F164" s="17"/>
      <c r="G164" s="134">
        <v>44342</v>
      </c>
      <c r="H164" s="135">
        <v>44342</v>
      </c>
      <c r="I164" s="141" t="s">
        <v>27</v>
      </c>
      <c r="J164" s="25"/>
      <c r="K164" s="145"/>
      <c r="L164" s="28"/>
      <c r="M164" s="395">
        <v>44342</v>
      </c>
      <c r="N164" s="158">
        <f t="shared" si="95"/>
        <v>1</v>
      </c>
      <c r="O164" s="27"/>
      <c r="P164" s="27"/>
      <c r="Q164" s="27"/>
      <c r="R164" s="27" t="s">
        <v>27</v>
      </c>
      <c r="S164" s="27"/>
      <c r="T164" s="28"/>
      <c r="U164" s="29"/>
      <c r="V164" s="32"/>
      <c r="W164" s="318"/>
      <c r="X164" s="319"/>
      <c r="Y164" s="160">
        <f t="shared" si="81"/>
        <v>0</v>
      </c>
      <c r="Z164" s="159">
        <f t="shared" si="96"/>
        <v>0</v>
      </c>
      <c r="AA164" s="326"/>
      <c r="AB164" s="400">
        <f t="shared" si="105"/>
        <v>0</v>
      </c>
      <c r="AC164" s="371"/>
      <c r="AD164" s="226" t="str">
        <f t="shared" si="82"/>
        <v/>
      </c>
      <c r="AE164" s="368">
        <f t="shared" si="97"/>
        <v>0</v>
      </c>
      <c r="AF164" s="339"/>
      <c r="AG164" s="338"/>
      <c r="AH164" s="336"/>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f t="shared" si="84"/>
        <v>1</v>
      </c>
      <c r="AX164" s="165" t="str">
        <f t="shared" si="85"/>
        <v/>
      </c>
      <c r="AY164" s="193">
        <f t="shared" si="86"/>
        <v>1</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5" t="s">
        <v>3629</v>
      </c>
      <c r="E165" s="22" t="s">
        <v>3469</v>
      </c>
      <c r="F165" s="17"/>
      <c r="G165" s="134">
        <v>44349</v>
      </c>
      <c r="H165" s="135">
        <v>44349</v>
      </c>
      <c r="I165" s="141" t="s">
        <v>27</v>
      </c>
      <c r="J165" s="25"/>
      <c r="K165" s="145"/>
      <c r="L165" s="28"/>
      <c r="M165" s="395">
        <v>44349</v>
      </c>
      <c r="N165" s="158">
        <f t="shared" si="95"/>
        <v>1</v>
      </c>
      <c r="O165" s="27"/>
      <c r="P165" s="27"/>
      <c r="Q165" s="27"/>
      <c r="R165" s="27" t="s">
        <v>27</v>
      </c>
      <c r="S165" s="27"/>
      <c r="T165" s="28"/>
      <c r="U165" s="29"/>
      <c r="V165" s="32"/>
      <c r="W165" s="318"/>
      <c r="X165" s="319"/>
      <c r="Y165" s="160">
        <f t="shared" si="81"/>
        <v>0</v>
      </c>
      <c r="Z165" s="159">
        <f t="shared" si="96"/>
        <v>0</v>
      </c>
      <c r="AA165" s="326"/>
      <c r="AB165" s="400">
        <f t="shared" si="105"/>
        <v>0</v>
      </c>
      <c r="AC165" s="371"/>
      <c r="AD165" s="226" t="str">
        <f t="shared" si="82"/>
        <v/>
      </c>
      <c r="AE165" s="368">
        <f t="shared" si="97"/>
        <v>0</v>
      </c>
      <c r="AF165" s="339"/>
      <c r="AG165" s="338"/>
      <c r="AH165" s="336"/>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f t="shared" si="84"/>
        <v>1</v>
      </c>
      <c r="AX165" s="165" t="str">
        <f t="shared" si="85"/>
        <v/>
      </c>
      <c r="AY165" s="193">
        <f t="shared" si="86"/>
        <v>1</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t="s">
        <v>3630</v>
      </c>
      <c r="E166" s="16" t="s">
        <v>3469</v>
      </c>
      <c r="F166" s="17"/>
      <c r="G166" s="134">
        <v>44350</v>
      </c>
      <c r="H166" s="135">
        <v>44368</v>
      </c>
      <c r="I166" s="141"/>
      <c r="J166" s="25"/>
      <c r="K166" s="145"/>
      <c r="L166" s="28"/>
      <c r="M166" s="395">
        <v>44378</v>
      </c>
      <c r="N166" s="158">
        <f t="shared" si="95"/>
        <v>21</v>
      </c>
      <c r="O166" s="27" t="s">
        <v>27</v>
      </c>
      <c r="P166" s="27"/>
      <c r="Q166" s="27"/>
      <c r="R166" s="27"/>
      <c r="S166" s="27"/>
      <c r="T166" s="28"/>
      <c r="U166" s="29"/>
      <c r="V166" s="32"/>
      <c r="W166" s="318"/>
      <c r="X166" s="319"/>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f t="shared" si="84"/>
        <v>21</v>
      </c>
      <c r="AX166" s="165" t="str">
        <f t="shared" si="85"/>
        <v/>
      </c>
      <c r="AY166" s="193">
        <f t="shared" si="86"/>
        <v>21</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t="s">
        <v>3631</v>
      </c>
      <c r="E167" s="16" t="s">
        <v>3469</v>
      </c>
      <c r="F167" s="17"/>
      <c r="G167" s="134">
        <v>44354</v>
      </c>
      <c r="H167" s="135">
        <v>44362</v>
      </c>
      <c r="I167" s="141" t="s">
        <v>27</v>
      </c>
      <c r="J167" s="25"/>
      <c r="K167" s="145"/>
      <c r="L167" s="28"/>
      <c r="M167" s="395">
        <v>44362</v>
      </c>
      <c r="N167" s="158">
        <f t="shared" si="95"/>
        <v>7</v>
      </c>
      <c r="O167" s="27"/>
      <c r="P167" s="27"/>
      <c r="Q167" s="27"/>
      <c r="R167" s="27" t="s">
        <v>27</v>
      </c>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f t="shared" si="84"/>
        <v>7</v>
      </c>
      <c r="AX167" s="165" t="str">
        <f t="shared" si="85"/>
        <v/>
      </c>
      <c r="AY167" s="193">
        <f t="shared" si="86"/>
        <v>7</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9" t="s">
        <v>3632</v>
      </c>
      <c r="E168" s="19" t="s">
        <v>3469</v>
      </c>
      <c r="F168" s="17"/>
      <c r="G168" s="138">
        <v>44354</v>
      </c>
      <c r="H168" s="137">
        <v>44354</v>
      </c>
      <c r="I168" s="143" t="s">
        <v>27</v>
      </c>
      <c r="J168" s="80"/>
      <c r="K168" s="147"/>
      <c r="L168" s="30"/>
      <c r="M168" s="396"/>
      <c r="N168" s="158" t="str">
        <f t="shared" si="95"/>
        <v/>
      </c>
      <c r="O168" s="27"/>
      <c r="P168" s="27"/>
      <c r="Q168" s="27"/>
      <c r="R168" s="27"/>
      <c r="S168" s="27"/>
      <c r="T168" s="30"/>
      <c r="U168" s="31"/>
      <c r="V168" s="32"/>
      <c r="W168" s="320"/>
      <c r="X168" s="318"/>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5" t="s">
        <v>3633</v>
      </c>
      <c r="E169" s="24" t="s">
        <v>3469</v>
      </c>
      <c r="F169" s="17"/>
      <c r="G169" s="134">
        <v>44362</v>
      </c>
      <c r="H169" s="139">
        <v>44376</v>
      </c>
      <c r="I169" s="141" t="s">
        <v>27</v>
      </c>
      <c r="J169" s="25"/>
      <c r="K169" s="145"/>
      <c r="L169" s="28"/>
      <c r="M169" s="395">
        <v>44376</v>
      </c>
      <c r="N169" s="158">
        <f t="shared" si="95"/>
        <v>11</v>
      </c>
      <c r="O169" s="27"/>
      <c r="P169" s="27" t="s">
        <v>27</v>
      </c>
      <c r="Q169" s="27"/>
      <c r="R169" s="27"/>
      <c r="S169" s="27"/>
      <c r="T169" s="27"/>
      <c r="U169" s="28"/>
      <c r="V169" s="32"/>
      <c r="W169" s="318"/>
      <c r="X169" s="318"/>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f t="shared" si="84"/>
        <v>11</v>
      </c>
      <c r="AX169" s="165" t="str">
        <f t="shared" si="85"/>
        <v/>
      </c>
      <c r="AY169" s="193">
        <f t="shared" si="86"/>
        <v>11</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c r="BQ169" s="57" t="s">
        <v>1537</v>
      </c>
      <c r="BV169" s="57" t="s">
        <v>1538</v>
      </c>
      <c r="BW169" s="57"/>
      <c r="BX169" s="57" t="s">
        <v>1539</v>
      </c>
      <c r="BY169" s="57" t="s">
        <v>1540</v>
      </c>
      <c r="CA169" s="57" t="s">
        <v>1541</v>
      </c>
      <c r="CC169" s="57" t="s">
        <v>1542</v>
      </c>
    </row>
    <row r="170" spans="1:140" ht="18.75" x14ac:dyDescent="0.3">
      <c r="A170" s="221"/>
      <c r="B170" s="222"/>
      <c r="C170" s="213">
        <v>159</v>
      </c>
      <c r="D170" s="204" t="s">
        <v>3634</v>
      </c>
      <c r="E170" s="35" t="s">
        <v>3469</v>
      </c>
      <c r="F170" s="34"/>
      <c r="G170" s="131">
        <v>44362</v>
      </c>
      <c r="H170" s="136">
        <v>44376</v>
      </c>
      <c r="I170" s="140" t="s">
        <v>27</v>
      </c>
      <c r="J170" s="78"/>
      <c r="K170" s="144"/>
      <c r="L170" s="119"/>
      <c r="M170" s="395"/>
      <c r="N170" s="158" t="str">
        <f t="shared" si="95"/>
        <v/>
      </c>
      <c r="O170" s="321"/>
      <c r="P170" s="315"/>
      <c r="Q170" s="315"/>
      <c r="R170" s="315"/>
      <c r="S170" s="315"/>
      <c r="T170" s="315"/>
      <c r="U170" s="316"/>
      <c r="V170" s="167"/>
      <c r="W170" s="313"/>
      <c r="X170" s="313"/>
      <c r="Y170" s="160">
        <f t="shared" si="81"/>
        <v>0</v>
      </c>
      <c r="Z170" s="159">
        <f t="shared" si="96"/>
        <v>0</v>
      </c>
      <c r="AA170" s="327"/>
      <c r="AB170" s="400">
        <f t="shared" si="105"/>
        <v>0</v>
      </c>
      <c r="AC170" s="370"/>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4" t="s">
        <v>3635</v>
      </c>
      <c r="E171" s="33" t="s">
        <v>3469</v>
      </c>
      <c r="F171" s="34"/>
      <c r="G171" s="131">
        <v>44363</v>
      </c>
      <c r="H171" s="133">
        <v>44368</v>
      </c>
      <c r="I171" s="140" t="s">
        <v>27</v>
      </c>
      <c r="J171" s="78"/>
      <c r="K171" s="144"/>
      <c r="L171" s="119"/>
      <c r="M171" s="394">
        <v>44368</v>
      </c>
      <c r="N171" s="158">
        <f t="shared" si="95"/>
        <v>4</v>
      </c>
      <c r="O171" s="315"/>
      <c r="P171" s="315" t="s">
        <v>27</v>
      </c>
      <c r="Q171" s="315"/>
      <c r="R171" s="315"/>
      <c r="S171" s="315"/>
      <c r="T171" s="316"/>
      <c r="U171" s="317"/>
      <c r="V171" s="167"/>
      <c r="W171" s="313"/>
      <c r="X171" s="313"/>
      <c r="Y171" s="160">
        <f t="shared" si="81"/>
        <v>0</v>
      </c>
      <c r="Z171" s="159">
        <f t="shared" si="96"/>
        <v>0</v>
      </c>
      <c r="AA171" s="327"/>
      <c r="AB171" s="400">
        <f t="shared" si="105"/>
        <v>0</v>
      </c>
      <c r="AC171" s="370"/>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f t="shared" si="84"/>
        <v>4</v>
      </c>
      <c r="AX171" s="165" t="str">
        <f t="shared" si="85"/>
        <v/>
      </c>
      <c r="AY171" s="193">
        <f t="shared" si="86"/>
        <v>4</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4" t="s">
        <v>3636</v>
      </c>
      <c r="E172" s="33" t="s">
        <v>3469</v>
      </c>
      <c r="F172" s="34"/>
      <c r="G172" s="134">
        <v>44363</v>
      </c>
      <c r="H172" s="135">
        <v>44364</v>
      </c>
      <c r="I172" s="141" t="s">
        <v>27</v>
      </c>
      <c r="J172" s="25"/>
      <c r="K172" s="145"/>
      <c r="L172" s="28"/>
      <c r="M172" s="395">
        <v>44364</v>
      </c>
      <c r="N172" s="158">
        <f t="shared" si="95"/>
        <v>2</v>
      </c>
      <c r="O172" s="315"/>
      <c r="P172" s="315"/>
      <c r="Q172" s="315"/>
      <c r="R172" s="315" t="s">
        <v>27</v>
      </c>
      <c r="S172" s="315"/>
      <c r="T172" s="316"/>
      <c r="U172" s="317"/>
      <c r="V172" s="167"/>
      <c r="W172" s="313"/>
      <c r="X172" s="313"/>
      <c r="Y172" s="160">
        <f t="shared" si="81"/>
        <v>0</v>
      </c>
      <c r="Z172" s="159">
        <f t="shared" si="96"/>
        <v>0</v>
      </c>
      <c r="AA172" s="327"/>
      <c r="AB172" s="400">
        <f t="shared" si="105"/>
        <v>0</v>
      </c>
      <c r="AC172" s="370"/>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f t="shared" si="84"/>
        <v>2</v>
      </c>
      <c r="AX172" s="165" t="str">
        <f t="shared" si="85"/>
        <v/>
      </c>
      <c r="AY172" s="193">
        <f t="shared" si="86"/>
        <v>2</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4" t="s">
        <v>3637</v>
      </c>
      <c r="E173" s="33" t="s">
        <v>3469</v>
      </c>
      <c r="F173" s="34"/>
      <c r="G173" s="134">
        <v>44363</v>
      </c>
      <c r="H173" s="135">
        <v>44371</v>
      </c>
      <c r="I173" s="141"/>
      <c r="J173" s="25"/>
      <c r="K173" s="145"/>
      <c r="L173" s="28"/>
      <c r="M173" s="395">
        <v>44371</v>
      </c>
      <c r="N173" s="158">
        <f t="shared" si="95"/>
        <v>7</v>
      </c>
      <c r="O173" s="315"/>
      <c r="P173" s="315" t="s">
        <v>27</v>
      </c>
      <c r="Q173" s="315"/>
      <c r="R173" s="315"/>
      <c r="S173" s="315"/>
      <c r="T173" s="316"/>
      <c r="U173" s="317"/>
      <c r="V173" s="167"/>
      <c r="W173" s="313"/>
      <c r="X173" s="313"/>
      <c r="Y173" s="160">
        <f t="shared" si="81"/>
        <v>0</v>
      </c>
      <c r="Z173" s="159">
        <f t="shared" si="96"/>
        <v>0</v>
      </c>
      <c r="AA173" s="327"/>
      <c r="AB173" s="400">
        <f t="shared" si="105"/>
        <v>0</v>
      </c>
      <c r="AC173" s="370"/>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f t="shared" si="84"/>
        <v>7</v>
      </c>
      <c r="AX173" s="165" t="str">
        <f t="shared" si="85"/>
        <v/>
      </c>
      <c r="AY173" s="193">
        <f t="shared" si="86"/>
        <v>7</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4" t="s">
        <v>3638</v>
      </c>
      <c r="E174" s="33" t="s">
        <v>3469</v>
      </c>
      <c r="F174" s="34"/>
      <c r="G174" s="134">
        <v>44365</v>
      </c>
      <c r="H174" s="135">
        <v>44370</v>
      </c>
      <c r="I174" s="141" t="s">
        <v>27</v>
      </c>
      <c r="J174" s="25"/>
      <c r="K174" s="145"/>
      <c r="L174" s="28"/>
      <c r="M174" s="395"/>
      <c r="N174" s="158" t="str">
        <f t="shared" si="95"/>
        <v/>
      </c>
      <c r="O174" s="315"/>
      <c r="P174" s="315"/>
      <c r="Q174" s="315"/>
      <c r="R174" s="315"/>
      <c r="S174" s="315"/>
      <c r="T174" s="316"/>
      <c r="U174" s="317"/>
      <c r="V174" s="167"/>
      <c r="W174" s="313"/>
      <c r="X174" s="313"/>
      <c r="Y174" s="160">
        <f t="shared" si="81"/>
        <v>0</v>
      </c>
      <c r="Z174" s="159">
        <f t="shared" si="96"/>
        <v>0</v>
      </c>
      <c r="AA174" s="327"/>
      <c r="AB174" s="400">
        <f t="shared" si="105"/>
        <v>0</v>
      </c>
      <c r="AC174" s="370" t="s">
        <v>27</v>
      </c>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t="s">
        <v>3639</v>
      </c>
      <c r="E175" s="16" t="s">
        <v>3469</v>
      </c>
      <c r="F175" s="17"/>
      <c r="G175" s="134">
        <v>44369</v>
      </c>
      <c r="H175" s="135">
        <v>44371</v>
      </c>
      <c r="I175" s="141" t="s">
        <v>27</v>
      </c>
      <c r="J175" s="25"/>
      <c r="K175" s="145"/>
      <c r="L175" s="28"/>
      <c r="M175" s="395">
        <v>44371</v>
      </c>
      <c r="N175" s="158">
        <f t="shared" si="95"/>
        <v>3</v>
      </c>
      <c r="O175" s="27"/>
      <c r="P175" s="27" t="s">
        <v>27</v>
      </c>
      <c r="Q175" s="27"/>
      <c r="R175" s="27"/>
      <c r="S175" s="27"/>
      <c r="T175" s="28"/>
      <c r="U175" s="29"/>
      <c r="V175" s="167"/>
      <c r="W175" s="313"/>
      <c r="X175" s="313"/>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f t="shared" si="84"/>
        <v>3</v>
      </c>
      <c r="AX175" s="165" t="str">
        <f t="shared" si="85"/>
        <v/>
      </c>
      <c r="AY175" s="193">
        <f t="shared" si="86"/>
        <v>3</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t="s">
        <v>3640</v>
      </c>
      <c r="E176" s="16" t="s">
        <v>3469</v>
      </c>
      <c r="F176" s="17"/>
      <c r="G176" s="134">
        <v>44371</v>
      </c>
      <c r="H176" s="135">
        <v>44371</v>
      </c>
      <c r="I176" s="141" t="s">
        <v>27</v>
      </c>
      <c r="J176" s="25"/>
      <c r="K176" s="145"/>
      <c r="L176" s="28"/>
      <c r="M176" s="395">
        <v>44371</v>
      </c>
      <c r="N176" s="158">
        <f t="shared" si="95"/>
        <v>1</v>
      </c>
      <c r="O176" s="27" t="s">
        <v>27</v>
      </c>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f t="shared" si="84"/>
        <v>1</v>
      </c>
      <c r="AX176" s="165" t="str">
        <f t="shared" si="85"/>
        <v/>
      </c>
      <c r="AY176" s="193">
        <f t="shared" si="86"/>
        <v>1</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5" t="s">
        <v>3641</v>
      </c>
      <c r="E177" s="16" t="s">
        <v>3469</v>
      </c>
      <c r="F177" s="17"/>
      <c r="G177" s="134">
        <v>44371</v>
      </c>
      <c r="H177" s="135">
        <v>44371</v>
      </c>
      <c r="I177" s="141" t="s">
        <v>27</v>
      </c>
      <c r="J177" s="25"/>
      <c r="K177" s="145"/>
      <c r="L177" s="28"/>
      <c r="M177" s="395">
        <v>44371</v>
      </c>
      <c r="N177" s="158">
        <f t="shared" si="95"/>
        <v>1</v>
      </c>
      <c r="O177" s="27"/>
      <c r="P177" s="27" t="s">
        <v>27</v>
      </c>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f t="shared" si="84"/>
        <v>1</v>
      </c>
      <c r="AX177" s="165" t="str">
        <f t="shared" si="85"/>
        <v/>
      </c>
      <c r="AY177" s="193">
        <f t="shared" si="86"/>
        <v>1</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7" t="s">
        <v>3642</v>
      </c>
      <c r="E178" s="18" t="s">
        <v>3469</v>
      </c>
      <c r="F178" s="17"/>
      <c r="G178" s="134">
        <v>44376</v>
      </c>
      <c r="H178" s="135">
        <v>44376</v>
      </c>
      <c r="I178" s="141" t="s">
        <v>27</v>
      </c>
      <c r="J178" s="25"/>
      <c r="K178" s="145"/>
      <c r="L178" s="28"/>
      <c r="M178" s="395">
        <v>44376</v>
      </c>
      <c r="N178" s="158">
        <f t="shared" si="95"/>
        <v>1</v>
      </c>
      <c r="O178" s="27" t="s">
        <v>27</v>
      </c>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f t="shared" si="84"/>
        <v>1</v>
      </c>
      <c r="AX178" s="165" t="str">
        <f t="shared" si="85"/>
        <v/>
      </c>
      <c r="AY178" s="193">
        <f t="shared" si="86"/>
        <v>1</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t="s">
        <v>3643</v>
      </c>
      <c r="E179" s="16" t="s">
        <v>3469</v>
      </c>
      <c r="F179" s="17"/>
      <c r="G179" s="134">
        <v>44376</v>
      </c>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t="s">
        <v>3644</v>
      </c>
      <c r="E180" s="16" t="s">
        <v>3469</v>
      </c>
      <c r="F180" s="17"/>
      <c r="G180" s="134">
        <v>44377</v>
      </c>
      <c r="H180" s="137">
        <v>44377</v>
      </c>
      <c r="I180" s="143" t="s">
        <v>27</v>
      </c>
      <c r="J180" s="80"/>
      <c r="K180" s="147"/>
      <c r="L180" s="30"/>
      <c r="M180" s="395">
        <v>44377</v>
      </c>
      <c r="N180" s="158">
        <f t="shared" si="95"/>
        <v>1</v>
      </c>
      <c r="O180" s="27" t="s">
        <v>27</v>
      </c>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f t="shared" si="84"/>
        <v>1</v>
      </c>
      <c r="AX180" s="165" t="str">
        <f t="shared" si="85"/>
        <v/>
      </c>
      <c r="AY180" s="193">
        <f t="shared" si="86"/>
        <v>1</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5" t="s">
        <v>3645</v>
      </c>
      <c r="E181" s="16" t="s">
        <v>3469</v>
      </c>
      <c r="F181" s="17"/>
      <c r="G181" s="134">
        <v>44377</v>
      </c>
      <c r="H181" s="137"/>
      <c r="I181" s="143"/>
      <c r="J181" s="80"/>
      <c r="K181" s="147"/>
      <c r="L181" s="30"/>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t="s">
        <v>3646</v>
      </c>
      <c r="E182" s="16" t="s">
        <v>3469</v>
      </c>
      <c r="F182" s="17"/>
      <c r="G182" s="134">
        <v>44377</v>
      </c>
      <c r="H182" s="135">
        <v>44378</v>
      </c>
      <c r="I182" s="141" t="s">
        <v>27</v>
      </c>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7" t="s">
        <v>3647</v>
      </c>
      <c r="E183" s="18" t="s">
        <v>3469</v>
      </c>
      <c r="F183" s="17"/>
      <c r="G183" s="134">
        <v>44377</v>
      </c>
      <c r="H183" s="135">
        <v>44378</v>
      </c>
      <c r="I183" s="141" t="s">
        <v>27</v>
      </c>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4" t="s">
        <v>3648</v>
      </c>
      <c r="E184" s="35" t="s">
        <v>3649</v>
      </c>
      <c r="F184" s="34"/>
      <c r="G184" s="131">
        <v>43984</v>
      </c>
      <c r="H184" s="136">
        <v>44039</v>
      </c>
      <c r="I184" s="644"/>
      <c r="J184" s="78" t="s">
        <v>27</v>
      </c>
      <c r="K184" s="144"/>
      <c r="L184" s="119"/>
      <c r="M184" s="395">
        <v>44061</v>
      </c>
      <c r="N184" s="158">
        <f t="shared" si="95"/>
        <v>56</v>
      </c>
      <c r="O184" s="321"/>
      <c r="P184" s="315"/>
      <c r="Q184" s="315" t="s">
        <v>27</v>
      </c>
      <c r="R184" s="315"/>
      <c r="S184" s="315"/>
      <c r="T184" s="315"/>
      <c r="U184" s="316"/>
      <c r="V184" s="167">
        <v>0.5</v>
      </c>
      <c r="W184" s="313">
        <v>4</v>
      </c>
      <c r="X184" s="313">
        <v>2</v>
      </c>
      <c r="Y184" s="160">
        <f t="shared" si="81"/>
        <v>6.5</v>
      </c>
      <c r="Z184" s="159">
        <f t="shared" si="96"/>
        <v>85</v>
      </c>
      <c r="AA184" s="327"/>
      <c r="AB184" s="400">
        <f t="shared" si="105"/>
        <v>-30</v>
      </c>
      <c r="AC184" s="371"/>
      <c r="AD184" s="226" t="str">
        <f t="shared" si="82"/>
        <v/>
      </c>
      <c r="AE184" s="368">
        <f t="shared" si="97"/>
        <v>55</v>
      </c>
      <c r="AF184" s="331">
        <v>8.5</v>
      </c>
      <c r="AG184" s="332">
        <v>8.5</v>
      </c>
      <c r="AH184" s="331">
        <v>63.5</v>
      </c>
      <c r="AI184" s="161">
        <f t="shared" si="98"/>
        <v>63.5</v>
      </c>
      <c r="AJ184" s="162">
        <f t="shared" si="83"/>
        <v>133.5</v>
      </c>
      <c r="AK184" s="163">
        <f t="shared" si="99"/>
        <v>70</v>
      </c>
      <c r="AL184" s="164">
        <f t="shared" si="100"/>
        <v>0</v>
      </c>
      <c r="AM184" s="164">
        <f t="shared" si="101"/>
        <v>0</v>
      </c>
      <c r="AN184" s="164">
        <f t="shared" si="102"/>
        <v>0</v>
      </c>
      <c r="AO184" s="164">
        <f t="shared" si="103"/>
        <v>0</v>
      </c>
      <c r="AP184" s="610" t="str">
        <f t="shared" si="106"/>
        <v xml:space="preserve"> </v>
      </c>
      <c r="AQ184" s="613" t="str">
        <f t="shared" si="104"/>
        <v xml:space="preserve"> </v>
      </c>
      <c r="AR184" s="613">
        <f t="shared" si="107"/>
        <v>63.5</v>
      </c>
      <c r="AS184" s="613" t="str">
        <f t="shared" si="108"/>
        <v xml:space="preserve"> </v>
      </c>
      <c r="AT184" s="613" t="str">
        <f t="shared" si="109"/>
        <v xml:space="preserve"> </v>
      </c>
      <c r="AU184" s="613" t="str">
        <f t="shared" si="110"/>
        <v xml:space="preserve"> </v>
      </c>
      <c r="AV184" s="614" t="str">
        <f t="shared" si="111"/>
        <v xml:space="preserve"> </v>
      </c>
      <c r="AW184" s="196">
        <f t="shared" si="84"/>
        <v>56</v>
      </c>
      <c r="AX184" s="165" t="str">
        <f t="shared" si="85"/>
        <v/>
      </c>
      <c r="AY184" s="193">
        <f t="shared" si="86"/>
        <v>56</v>
      </c>
      <c r="AZ184" s="183" t="str">
        <f t="shared" si="87"/>
        <v/>
      </c>
      <c r="BA184" s="173">
        <f t="shared" si="88"/>
        <v>0.5</v>
      </c>
      <c r="BB184" s="174" t="str">
        <f t="shared" si="89"/>
        <v/>
      </c>
      <c r="BC184" s="186">
        <f t="shared" si="112"/>
        <v>0.5</v>
      </c>
      <c r="BD184" s="174" t="str">
        <f t="shared" si="90"/>
        <v/>
      </c>
      <c r="BE184" s="201">
        <f t="shared" si="91"/>
        <v>4</v>
      </c>
      <c r="BF184" s="174" t="str">
        <f t="shared" si="92"/>
        <v/>
      </c>
      <c r="BG184" s="186">
        <f t="shared" si="93"/>
        <v>4</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t="s">
        <v>3650</v>
      </c>
      <c r="E185" s="33" t="s">
        <v>3649</v>
      </c>
      <c r="F185" s="34"/>
      <c r="G185" s="134">
        <v>43997</v>
      </c>
      <c r="H185" s="135">
        <v>43999</v>
      </c>
      <c r="I185" s="140" t="s">
        <v>27</v>
      </c>
      <c r="J185" s="78"/>
      <c r="K185" s="144"/>
      <c r="L185" s="119"/>
      <c r="M185" s="395">
        <v>44041</v>
      </c>
      <c r="N185" s="158">
        <f t="shared" si="95"/>
        <v>33</v>
      </c>
      <c r="O185" s="315"/>
      <c r="P185" s="315"/>
      <c r="Q185" s="315" t="s">
        <v>27</v>
      </c>
      <c r="R185" s="315"/>
      <c r="S185" s="315"/>
      <c r="T185" s="316"/>
      <c r="U185" s="317"/>
      <c r="V185" s="167">
        <v>0.25</v>
      </c>
      <c r="W185" s="313"/>
      <c r="X185" s="313">
        <v>1</v>
      </c>
      <c r="Y185" s="160">
        <f t="shared" si="81"/>
        <v>1.25</v>
      </c>
      <c r="Z185" s="159">
        <f t="shared" si="96"/>
        <v>2.5</v>
      </c>
      <c r="AA185" s="327"/>
      <c r="AB185" s="400">
        <f t="shared" si="105"/>
        <v>-30</v>
      </c>
      <c r="AC185" s="371"/>
      <c r="AD185" s="226" t="str">
        <f t="shared" si="82"/>
        <v/>
      </c>
      <c r="AE185" s="368">
        <f t="shared" si="97"/>
        <v>-27.5</v>
      </c>
      <c r="AF185" s="331"/>
      <c r="AG185" s="333"/>
      <c r="AH185" s="334"/>
      <c r="AI185" s="161">
        <f t="shared" si="98"/>
        <v>0</v>
      </c>
      <c r="AJ185" s="162">
        <f t="shared" si="83"/>
        <v>22.5</v>
      </c>
      <c r="AK185" s="163">
        <f t="shared" si="99"/>
        <v>22.5</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f t="shared" si="84"/>
        <v>33</v>
      </c>
      <c r="AX185" s="165" t="str">
        <f t="shared" si="85"/>
        <v/>
      </c>
      <c r="AY185" s="193">
        <f t="shared" si="86"/>
        <v>33</v>
      </c>
      <c r="AZ185" s="183" t="str">
        <f t="shared" si="87"/>
        <v/>
      </c>
      <c r="BA185" s="173">
        <f t="shared" si="88"/>
        <v>0.25</v>
      </c>
      <c r="BB185" s="174" t="str">
        <f t="shared" si="89"/>
        <v/>
      </c>
      <c r="BC185" s="186">
        <f t="shared" si="112"/>
        <v>0.25</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4" t="s">
        <v>3651</v>
      </c>
      <c r="E186" s="33" t="s">
        <v>3649</v>
      </c>
      <c r="F186" s="34"/>
      <c r="G186" s="131">
        <v>44013</v>
      </c>
      <c r="H186" s="133">
        <v>44032</v>
      </c>
      <c r="I186" s="644"/>
      <c r="J186" s="78"/>
      <c r="K186" s="144"/>
      <c r="L186" s="119"/>
      <c r="M186" s="394">
        <v>44032</v>
      </c>
      <c r="N186" s="158">
        <f t="shared" si="95"/>
        <v>14</v>
      </c>
      <c r="O186" s="315"/>
      <c r="P186" s="315"/>
      <c r="Q186" s="315" t="s">
        <v>27</v>
      </c>
      <c r="R186" s="315"/>
      <c r="S186" s="315"/>
      <c r="T186" s="316"/>
      <c r="U186" s="317"/>
      <c r="V186" s="167">
        <v>0.25</v>
      </c>
      <c r="W186" s="313">
        <v>2.5</v>
      </c>
      <c r="X186" s="313">
        <v>1</v>
      </c>
      <c r="Y186" s="160">
        <f t="shared" si="81"/>
        <v>3.75</v>
      </c>
      <c r="Z186" s="159">
        <f t="shared" si="96"/>
        <v>52.5</v>
      </c>
      <c r="AA186" s="327"/>
      <c r="AB186" s="400">
        <f t="shared" si="105"/>
        <v>-30</v>
      </c>
      <c r="AC186" s="371"/>
      <c r="AD186" s="226" t="str">
        <f t="shared" si="82"/>
        <v/>
      </c>
      <c r="AE186" s="368">
        <f t="shared" si="97"/>
        <v>22.5</v>
      </c>
      <c r="AF186" s="331">
        <v>26.2</v>
      </c>
      <c r="AG186" s="333">
        <v>26.2</v>
      </c>
      <c r="AH186" s="689">
        <v>48.7</v>
      </c>
      <c r="AI186" s="161">
        <f t="shared" si="98"/>
        <v>48.7</v>
      </c>
      <c r="AJ186" s="162">
        <f t="shared" si="83"/>
        <v>98.7</v>
      </c>
      <c r="AK186" s="163">
        <f t="shared" si="99"/>
        <v>50</v>
      </c>
      <c r="AL186" s="164">
        <f t="shared" si="100"/>
        <v>0</v>
      </c>
      <c r="AM186" s="164">
        <f t="shared" si="101"/>
        <v>0</v>
      </c>
      <c r="AN186" s="164">
        <f t="shared" si="102"/>
        <v>0</v>
      </c>
      <c r="AO186" s="164">
        <f t="shared" si="103"/>
        <v>0</v>
      </c>
      <c r="AP186" s="610" t="str">
        <f t="shared" si="106"/>
        <v xml:space="preserve"> </v>
      </c>
      <c r="AQ186" s="613">
        <f t="shared" si="104"/>
        <v>48.7</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f t="shared" si="84"/>
        <v>14</v>
      </c>
      <c r="AX186" s="165" t="str">
        <f t="shared" si="85"/>
        <v/>
      </c>
      <c r="AY186" s="193">
        <f t="shared" si="86"/>
        <v>14</v>
      </c>
      <c r="AZ186" s="183" t="str">
        <f t="shared" si="87"/>
        <v/>
      </c>
      <c r="BA186" s="173">
        <f t="shared" si="88"/>
        <v>0.25</v>
      </c>
      <c r="BB186" s="174" t="str">
        <f t="shared" si="89"/>
        <v/>
      </c>
      <c r="BC186" s="186">
        <f t="shared" si="112"/>
        <v>0.25</v>
      </c>
      <c r="BD186" s="174" t="str">
        <f t="shared" si="90"/>
        <v/>
      </c>
      <c r="BE186" s="201">
        <f t="shared" si="91"/>
        <v>2.5</v>
      </c>
      <c r="BF186" s="174" t="str">
        <f t="shared" si="92"/>
        <v/>
      </c>
      <c r="BG186" s="186">
        <f t="shared" si="93"/>
        <v>2.5</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t="s">
        <v>3652</v>
      </c>
      <c r="E187" s="16" t="s">
        <v>3653</v>
      </c>
      <c r="F187" s="17"/>
      <c r="G187" s="134">
        <v>44018</v>
      </c>
      <c r="H187" s="135">
        <v>44029</v>
      </c>
      <c r="I187" s="141" t="s">
        <v>27</v>
      </c>
      <c r="J187" s="25" t="s">
        <v>27</v>
      </c>
      <c r="K187" s="145" t="s">
        <v>27</v>
      </c>
      <c r="L187" s="28"/>
      <c r="M187" s="395">
        <v>44029</v>
      </c>
      <c r="N187" s="158">
        <f t="shared" si="95"/>
        <v>10</v>
      </c>
      <c r="O187" s="27"/>
      <c r="P187" s="27"/>
      <c r="Q187" s="27" t="s">
        <v>27</v>
      </c>
      <c r="R187" s="27"/>
      <c r="S187" s="27"/>
      <c r="T187" s="28"/>
      <c r="U187" s="29"/>
      <c r="V187" s="32">
        <v>0.5</v>
      </c>
      <c r="W187" s="318">
        <v>0.5</v>
      </c>
      <c r="X187" s="319">
        <v>1.5</v>
      </c>
      <c r="Y187" s="160">
        <f t="shared" si="81"/>
        <v>2.5</v>
      </c>
      <c r="Z187" s="159">
        <f t="shared" si="96"/>
        <v>15</v>
      </c>
      <c r="AA187" s="327"/>
      <c r="AB187" s="400">
        <f t="shared" si="105"/>
        <v>-30</v>
      </c>
      <c r="AC187" s="371"/>
      <c r="AD187" s="226" t="str">
        <f t="shared" si="82"/>
        <v/>
      </c>
      <c r="AE187" s="368">
        <f t="shared" si="97"/>
        <v>-15</v>
      </c>
      <c r="AF187" s="331"/>
      <c r="AG187" s="333"/>
      <c r="AH187" s="334"/>
      <c r="AI187" s="161">
        <f t="shared" si="98"/>
        <v>0</v>
      </c>
      <c r="AJ187" s="162">
        <f t="shared" si="83"/>
        <v>45</v>
      </c>
      <c r="AK187" s="163">
        <f t="shared" si="99"/>
        <v>45</v>
      </c>
      <c r="AL187" s="164">
        <f t="shared" si="100"/>
        <v>0</v>
      </c>
      <c r="AM187" s="164">
        <f t="shared" si="101"/>
        <v>0</v>
      </c>
      <c r="AN187" s="164">
        <f t="shared" si="102"/>
        <v>45</v>
      </c>
      <c r="AO187" s="164">
        <f t="shared" si="103"/>
        <v>45</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f t="shared" si="84"/>
        <v>10</v>
      </c>
      <c r="AX187" s="165">
        <f t="shared" si="85"/>
        <v>10</v>
      </c>
      <c r="AY187" s="193" t="str">
        <f t="shared" si="86"/>
        <v/>
      </c>
      <c r="AZ187" s="183" t="str">
        <f t="shared" si="87"/>
        <v/>
      </c>
      <c r="BA187" s="173">
        <f t="shared" si="88"/>
        <v>0.5</v>
      </c>
      <c r="BB187" s="174">
        <f t="shared" si="89"/>
        <v>0.5</v>
      </c>
      <c r="BC187" s="186" t="str">
        <f t="shared" si="112"/>
        <v/>
      </c>
      <c r="BD187" s="174" t="str">
        <f t="shared" si="90"/>
        <v/>
      </c>
      <c r="BE187" s="201">
        <f t="shared" si="91"/>
        <v>0.5</v>
      </c>
      <c r="BF187" s="174">
        <f t="shared" si="92"/>
        <v>0.5</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7" t="s">
        <v>3654</v>
      </c>
      <c r="E188" s="18" t="s">
        <v>3649</v>
      </c>
      <c r="F188" s="17"/>
      <c r="G188" s="134">
        <v>44022</v>
      </c>
      <c r="H188" s="135">
        <v>44028</v>
      </c>
      <c r="I188" s="141" t="s">
        <v>27</v>
      </c>
      <c r="J188" s="25"/>
      <c r="K188" s="145"/>
      <c r="L188" s="28"/>
      <c r="M188" s="395">
        <v>44028</v>
      </c>
      <c r="N188" s="158">
        <f t="shared" si="95"/>
        <v>5</v>
      </c>
      <c r="O188" s="27"/>
      <c r="P188" s="27" t="s">
        <v>27</v>
      </c>
      <c r="Q188" s="27"/>
      <c r="R188" s="27"/>
      <c r="S188" s="27"/>
      <c r="T188" s="28"/>
      <c r="U188" s="29"/>
      <c r="V188" s="32">
        <v>0.25</v>
      </c>
      <c r="W188" s="318"/>
      <c r="X188" s="319">
        <v>1</v>
      </c>
      <c r="Y188" s="160">
        <f t="shared" si="81"/>
        <v>1.25</v>
      </c>
      <c r="Z188" s="159">
        <f t="shared" si="96"/>
        <v>2.5</v>
      </c>
      <c r="AA188" s="327"/>
      <c r="AB188" s="400">
        <f t="shared" si="105"/>
        <v>-30</v>
      </c>
      <c r="AC188" s="371"/>
      <c r="AD188" s="226" t="str">
        <f t="shared" si="82"/>
        <v/>
      </c>
      <c r="AE188" s="368">
        <f t="shared" si="97"/>
        <v>-27.5</v>
      </c>
      <c r="AF188" s="339"/>
      <c r="AG188" s="338"/>
      <c r="AH188" s="336"/>
      <c r="AI188" s="161">
        <f t="shared" si="98"/>
        <v>0</v>
      </c>
      <c r="AJ188" s="162">
        <f t="shared" si="83"/>
        <v>22.5</v>
      </c>
      <c r="AK188" s="163">
        <f t="shared" si="99"/>
        <v>22.5</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f t="shared" si="84"/>
        <v>5</v>
      </c>
      <c r="AX188" s="165" t="str">
        <f t="shared" si="85"/>
        <v/>
      </c>
      <c r="AY188" s="193">
        <f t="shared" si="86"/>
        <v>5</v>
      </c>
      <c r="AZ188" s="183" t="str">
        <f t="shared" si="87"/>
        <v/>
      </c>
      <c r="BA188" s="173">
        <f t="shared" si="88"/>
        <v>0.25</v>
      </c>
      <c r="BB188" s="174" t="str">
        <f t="shared" si="89"/>
        <v/>
      </c>
      <c r="BC188" s="186">
        <f t="shared" si="112"/>
        <v>0.25</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5" t="s">
        <v>3655</v>
      </c>
      <c r="E189" s="16" t="s">
        <v>3649</v>
      </c>
      <c r="F189" s="17"/>
      <c r="G189" s="134">
        <v>44027</v>
      </c>
      <c r="H189" s="645">
        <v>44032</v>
      </c>
      <c r="I189" s="141" t="s">
        <v>27</v>
      </c>
      <c r="J189" s="25"/>
      <c r="K189" s="145"/>
      <c r="L189" s="28"/>
      <c r="M189" s="646">
        <v>44033</v>
      </c>
      <c r="N189" s="158">
        <f t="shared" si="95"/>
        <v>5</v>
      </c>
      <c r="O189" s="27" t="s">
        <v>27</v>
      </c>
      <c r="P189" s="27"/>
      <c r="Q189" s="27"/>
      <c r="R189" s="27"/>
      <c r="S189" s="27"/>
      <c r="T189" s="28"/>
      <c r="U189" s="29"/>
      <c r="V189" s="32">
        <v>0.25</v>
      </c>
      <c r="W189" s="318"/>
      <c r="X189" s="319">
        <v>1</v>
      </c>
      <c r="Y189" s="160">
        <f t="shared" si="81"/>
        <v>1.25</v>
      </c>
      <c r="Z189" s="159">
        <f t="shared" si="96"/>
        <v>2.5</v>
      </c>
      <c r="AA189" s="327"/>
      <c r="AB189" s="400">
        <f t="shared" si="105"/>
        <v>-30</v>
      </c>
      <c r="AC189" s="371"/>
      <c r="AD189" s="226" t="str">
        <f t="shared" si="82"/>
        <v/>
      </c>
      <c r="AE189" s="368">
        <f t="shared" si="97"/>
        <v>-27.5</v>
      </c>
      <c r="AF189" s="339">
        <v>2.5</v>
      </c>
      <c r="AG189" s="338">
        <v>2.5</v>
      </c>
      <c r="AH189" s="336">
        <v>2.5</v>
      </c>
      <c r="AI189" s="161">
        <f t="shared" si="98"/>
        <v>2.5</v>
      </c>
      <c r="AJ189" s="162">
        <f t="shared" si="83"/>
        <v>25</v>
      </c>
      <c r="AK189" s="163">
        <f t="shared" si="99"/>
        <v>22.5</v>
      </c>
      <c r="AL189" s="164">
        <f t="shared" si="100"/>
        <v>0</v>
      </c>
      <c r="AM189" s="164">
        <f t="shared" si="101"/>
        <v>0</v>
      </c>
      <c r="AN189" s="164">
        <f t="shared" si="102"/>
        <v>0</v>
      </c>
      <c r="AO189" s="164">
        <f t="shared" si="103"/>
        <v>0</v>
      </c>
      <c r="AP189" s="610">
        <f t="shared" si="106"/>
        <v>2.5</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f t="shared" si="84"/>
        <v>5</v>
      </c>
      <c r="AX189" s="165" t="str">
        <f t="shared" si="85"/>
        <v/>
      </c>
      <c r="AY189" s="193">
        <f t="shared" si="86"/>
        <v>5</v>
      </c>
      <c r="AZ189" s="183" t="str">
        <f t="shared" si="87"/>
        <v/>
      </c>
      <c r="BA189" s="173">
        <f t="shared" si="88"/>
        <v>0.25</v>
      </c>
      <c r="BB189" s="174" t="str">
        <f t="shared" si="89"/>
        <v/>
      </c>
      <c r="BC189" s="186">
        <f t="shared" si="112"/>
        <v>0.25</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4" t="s">
        <v>3656</v>
      </c>
      <c r="E190" s="33" t="s">
        <v>3649</v>
      </c>
      <c r="F190" s="34"/>
      <c r="G190" s="134">
        <v>44028</v>
      </c>
      <c r="H190" s="135">
        <v>44035</v>
      </c>
      <c r="I190" s="141" t="s">
        <v>27</v>
      </c>
      <c r="J190" s="25"/>
      <c r="K190" s="145"/>
      <c r="L190" s="28"/>
      <c r="M190" s="395">
        <v>44043</v>
      </c>
      <c r="N190" s="158">
        <f t="shared" si="95"/>
        <v>12</v>
      </c>
      <c r="O190" s="315"/>
      <c r="P190" s="315"/>
      <c r="Q190" s="315" t="s">
        <v>27</v>
      </c>
      <c r="R190" s="315"/>
      <c r="S190" s="315"/>
      <c r="T190" s="316"/>
      <c r="U190" s="317"/>
      <c r="V190" s="167">
        <v>0.5</v>
      </c>
      <c r="W190" s="313">
        <v>0</v>
      </c>
      <c r="X190" s="313">
        <v>0.5</v>
      </c>
      <c r="Y190" s="160">
        <f t="shared" si="81"/>
        <v>1</v>
      </c>
      <c r="Z190" s="159">
        <f t="shared" si="96"/>
        <v>5</v>
      </c>
      <c r="AA190" s="327"/>
      <c r="AB190" s="400">
        <f t="shared" si="105"/>
        <v>-30</v>
      </c>
      <c r="AC190" s="371"/>
      <c r="AD190" s="226" t="str">
        <f t="shared" si="82"/>
        <v/>
      </c>
      <c r="AE190" s="368">
        <f t="shared" si="97"/>
        <v>-25</v>
      </c>
      <c r="AF190" s="331">
        <v>1</v>
      </c>
      <c r="AG190" s="333">
        <v>1</v>
      </c>
      <c r="AH190" s="334">
        <v>1</v>
      </c>
      <c r="AI190" s="161">
        <f t="shared" si="98"/>
        <v>1</v>
      </c>
      <c r="AJ190" s="162">
        <f t="shared" si="83"/>
        <v>16</v>
      </c>
      <c r="AK190" s="163">
        <f t="shared" si="99"/>
        <v>15</v>
      </c>
      <c r="AL190" s="164">
        <f t="shared" si="100"/>
        <v>0</v>
      </c>
      <c r="AM190" s="164">
        <f t="shared" si="101"/>
        <v>0</v>
      </c>
      <c r="AN190" s="164">
        <f t="shared" si="102"/>
        <v>0</v>
      </c>
      <c r="AO190" s="164">
        <f t="shared" si="103"/>
        <v>0</v>
      </c>
      <c r="AP190" s="610">
        <f t="shared" si="106"/>
        <v>1</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f t="shared" si="84"/>
        <v>12</v>
      </c>
      <c r="AX190" s="165" t="str">
        <f t="shared" si="85"/>
        <v/>
      </c>
      <c r="AY190" s="193">
        <f t="shared" si="86"/>
        <v>12</v>
      </c>
      <c r="AZ190" s="183" t="str">
        <f t="shared" si="87"/>
        <v/>
      </c>
      <c r="BA190" s="173">
        <f t="shared" si="88"/>
        <v>0.5</v>
      </c>
      <c r="BB190" s="174" t="str">
        <f t="shared" si="89"/>
        <v/>
      </c>
      <c r="BC190" s="186">
        <f t="shared" si="112"/>
        <v>0.5</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4" t="s">
        <v>3657</v>
      </c>
      <c r="E191" s="33" t="s">
        <v>3649</v>
      </c>
      <c r="F191" s="34"/>
      <c r="G191" s="134">
        <v>44028</v>
      </c>
      <c r="H191" s="135">
        <v>44040</v>
      </c>
      <c r="I191" s="141" t="s">
        <v>27</v>
      </c>
      <c r="J191" s="25" t="s">
        <v>27</v>
      </c>
      <c r="K191" s="145"/>
      <c r="L191" s="28"/>
      <c r="M191" s="395">
        <v>44060</v>
      </c>
      <c r="N191" s="158">
        <f t="shared" si="95"/>
        <v>23</v>
      </c>
      <c r="O191" s="315"/>
      <c r="P191" s="315"/>
      <c r="Q191" s="315" t="s">
        <v>27</v>
      </c>
      <c r="R191" s="315"/>
      <c r="S191" s="315" t="s">
        <v>27</v>
      </c>
      <c r="T191" s="316"/>
      <c r="U191" s="317"/>
      <c r="V191" s="167">
        <v>1.5</v>
      </c>
      <c r="W191" s="313"/>
      <c r="X191" s="313">
        <v>1</v>
      </c>
      <c r="Y191" s="160">
        <f t="shared" si="81"/>
        <v>2.5</v>
      </c>
      <c r="Z191" s="159">
        <f t="shared" si="96"/>
        <v>15</v>
      </c>
      <c r="AA191" s="327"/>
      <c r="AB191" s="400">
        <f t="shared" si="105"/>
        <v>-30</v>
      </c>
      <c r="AC191" s="371"/>
      <c r="AD191" s="226" t="str">
        <f t="shared" si="82"/>
        <v/>
      </c>
      <c r="AE191" s="368">
        <f t="shared" si="97"/>
        <v>-15</v>
      </c>
      <c r="AF191" s="331">
        <v>11.75</v>
      </c>
      <c r="AG191" s="333">
        <v>11.75</v>
      </c>
      <c r="AH191" s="334"/>
      <c r="AI191" s="161">
        <f t="shared" si="98"/>
        <v>11.75</v>
      </c>
      <c r="AJ191" s="162">
        <f t="shared" si="83"/>
        <v>46.75</v>
      </c>
      <c r="AK191" s="163">
        <f t="shared" si="99"/>
        <v>46.75</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f t="shared" si="84"/>
        <v>23</v>
      </c>
      <c r="AX191" s="165" t="str">
        <f t="shared" si="85"/>
        <v/>
      </c>
      <c r="AY191" s="193">
        <f t="shared" si="86"/>
        <v>23</v>
      </c>
      <c r="AZ191" s="183" t="str">
        <f t="shared" si="87"/>
        <v/>
      </c>
      <c r="BA191" s="173">
        <f t="shared" si="88"/>
        <v>1.5</v>
      </c>
      <c r="BB191" s="174" t="str">
        <f t="shared" si="89"/>
        <v/>
      </c>
      <c r="BC191" s="186">
        <f t="shared" si="112"/>
        <v>1.5</v>
      </c>
      <c r="BD191" s="174" t="str">
        <f t="shared" si="90"/>
        <v/>
      </c>
      <c r="BE191" s="201" t="str">
        <f t="shared" si="91"/>
        <v/>
      </c>
      <c r="BF191" s="174" t="str">
        <f t="shared" si="92"/>
        <v/>
      </c>
      <c r="BG191" s="186" t="str">
        <f t="shared" si="93"/>
        <v/>
      </c>
      <c r="BH191" s="175" t="str">
        <f t="shared" si="94"/>
        <v/>
      </c>
      <c r="BI191" s="632"/>
      <c r="BJ191" s="59" t="s">
        <v>3449</v>
      </c>
      <c r="BQ191" s="57" t="s">
        <v>1656</v>
      </c>
      <c r="BV191" s="57" t="s">
        <v>1657</v>
      </c>
      <c r="BW191" s="57"/>
      <c r="BX191" s="57" t="s">
        <v>1658</v>
      </c>
      <c r="BY191" s="57" t="s">
        <v>1659</v>
      </c>
      <c r="CA191" s="57" t="s">
        <v>1507</v>
      </c>
      <c r="CC191" s="57" t="s">
        <v>1660</v>
      </c>
    </row>
    <row r="192" spans="1:81" ht="18.75" x14ac:dyDescent="0.3">
      <c r="A192" s="221"/>
      <c r="B192" s="222"/>
      <c r="C192" s="213">
        <v>181</v>
      </c>
      <c r="D192" s="205" t="s">
        <v>3658</v>
      </c>
      <c r="E192" s="16" t="s">
        <v>3649</v>
      </c>
      <c r="F192" s="17"/>
      <c r="G192" s="134">
        <v>44035</v>
      </c>
      <c r="H192" s="135">
        <v>44036</v>
      </c>
      <c r="I192" s="141" t="s">
        <v>27</v>
      </c>
      <c r="J192" s="25"/>
      <c r="K192" s="145"/>
      <c r="L192" s="28"/>
      <c r="M192" s="395">
        <v>44036</v>
      </c>
      <c r="N192" s="158">
        <f t="shared" si="95"/>
        <v>2</v>
      </c>
      <c r="O192" s="27"/>
      <c r="P192" s="27"/>
      <c r="Q192" s="27"/>
      <c r="R192" s="27" t="s">
        <v>27</v>
      </c>
      <c r="S192" s="27" t="s">
        <v>27</v>
      </c>
      <c r="T192" s="28"/>
      <c r="U192" s="29"/>
      <c r="V192" s="167">
        <v>0.25</v>
      </c>
      <c r="W192" s="313"/>
      <c r="X192" s="313">
        <v>1</v>
      </c>
      <c r="Y192" s="160">
        <f t="shared" si="81"/>
        <v>1.25</v>
      </c>
      <c r="Z192" s="159">
        <f t="shared" si="96"/>
        <v>2.5</v>
      </c>
      <c r="AA192" s="327"/>
      <c r="AB192" s="400">
        <f t="shared" si="105"/>
        <v>-30</v>
      </c>
      <c r="AC192" s="371"/>
      <c r="AD192" s="226" t="str">
        <f t="shared" si="82"/>
        <v/>
      </c>
      <c r="AE192" s="368">
        <f t="shared" si="97"/>
        <v>-27.5</v>
      </c>
      <c r="AF192" s="339"/>
      <c r="AG192" s="338"/>
      <c r="AH192" s="336"/>
      <c r="AI192" s="161">
        <f t="shared" si="98"/>
        <v>0</v>
      </c>
      <c r="AJ192" s="162">
        <f t="shared" si="83"/>
        <v>22.5</v>
      </c>
      <c r="AK192" s="163">
        <f t="shared" si="99"/>
        <v>22.5</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f t="shared" si="84"/>
        <v>2</v>
      </c>
      <c r="AX192" s="165" t="str">
        <f t="shared" si="85"/>
        <v/>
      </c>
      <c r="AY192" s="193">
        <f t="shared" si="86"/>
        <v>2</v>
      </c>
      <c r="AZ192" s="183" t="str">
        <f t="shared" si="87"/>
        <v/>
      </c>
      <c r="BA192" s="173">
        <f t="shared" si="88"/>
        <v>0.25</v>
      </c>
      <c r="BB192" s="174" t="str">
        <f t="shared" si="89"/>
        <v/>
      </c>
      <c r="BC192" s="186">
        <f t="shared" si="112"/>
        <v>0.25</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5" t="s">
        <v>3659</v>
      </c>
      <c r="E193" s="16" t="s">
        <v>3649</v>
      </c>
      <c r="F193" s="17"/>
      <c r="G193" s="134">
        <v>44036</v>
      </c>
      <c r="H193" s="135">
        <v>44039</v>
      </c>
      <c r="I193" s="141" t="s">
        <v>27</v>
      </c>
      <c r="J193" s="25"/>
      <c r="K193" s="145"/>
      <c r="L193" s="28"/>
      <c r="M193" s="395">
        <v>44044</v>
      </c>
      <c r="N193" s="158">
        <f t="shared" si="95"/>
        <v>6</v>
      </c>
      <c r="O193" s="27"/>
      <c r="P193" s="27"/>
      <c r="Q193" s="27" t="s">
        <v>27</v>
      </c>
      <c r="R193" s="27"/>
      <c r="S193" s="27" t="s">
        <v>27</v>
      </c>
      <c r="T193" s="28"/>
      <c r="U193" s="29"/>
      <c r="V193" s="32">
        <v>0.25</v>
      </c>
      <c r="W193" s="318"/>
      <c r="X193" s="319">
        <v>1</v>
      </c>
      <c r="Y193" s="160">
        <f t="shared" si="81"/>
        <v>1.25</v>
      </c>
      <c r="Z193" s="159">
        <f t="shared" si="96"/>
        <v>2.5</v>
      </c>
      <c r="AA193" s="327"/>
      <c r="AB193" s="400">
        <f t="shared" si="105"/>
        <v>-30</v>
      </c>
      <c r="AC193" s="371"/>
      <c r="AD193" s="226" t="str">
        <f t="shared" si="82"/>
        <v/>
      </c>
      <c r="AE193" s="368">
        <f t="shared" si="97"/>
        <v>-27.5</v>
      </c>
      <c r="AF193" s="339">
        <v>1.25</v>
      </c>
      <c r="AG193" s="338">
        <v>1.25</v>
      </c>
      <c r="AH193" s="336"/>
      <c r="AI193" s="161">
        <f t="shared" si="98"/>
        <v>1.25</v>
      </c>
      <c r="AJ193" s="162">
        <f t="shared" si="83"/>
        <v>23.75</v>
      </c>
      <c r="AK193" s="163">
        <f t="shared" si="99"/>
        <v>23.75</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f t="shared" si="84"/>
        <v>6</v>
      </c>
      <c r="AX193" s="165" t="str">
        <f t="shared" si="85"/>
        <v/>
      </c>
      <c r="AY193" s="193">
        <f t="shared" si="86"/>
        <v>6</v>
      </c>
      <c r="AZ193" s="183" t="str">
        <f t="shared" si="87"/>
        <v/>
      </c>
      <c r="BA193" s="173">
        <f t="shared" si="88"/>
        <v>0.25</v>
      </c>
      <c r="BB193" s="174" t="str">
        <f t="shared" si="89"/>
        <v/>
      </c>
      <c r="BC193" s="186">
        <f t="shared" si="112"/>
        <v>0.25</v>
      </c>
      <c r="BD193" s="174" t="str">
        <f t="shared" si="90"/>
        <v/>
      </c>
      <c r="BE193" s="201" t="str">
        <f t="shared" si="91"/>
        <v/>
      </c>
      <c r="BF193" s="174" t="str">
        <f t="shared" si="92"/>
        <v/>
      </c>
      <c r="BG193" s="186" t="str">
        <f t="shared" si="93"/>
        <v/>
      </c>
      <c r="BH193" s="175" t="str">
        <f t="shared" si="94"/>
        <v/>
      </c>
      <c r="BI193" s="632"/>
      <c r="BJ193" s="57" t="s">
        <v>3452</v>
      </c>
      <c r="BQ193" s="57" t="s">
        <v>1667</v>
      </c>
      <c r="BV193" s="57" t="s">
        <v>1668</v>
      </c>
      <c r="BW193" s="57"/>
      <c r="BX193" s="57" t="s">
        <v>1669</v>
      </c>
      <c r="BY193" s="57" t="s">
        <v>1670</v>
      </c>
      <c r="CA193" s="57" t="s">
        <v>1511</v>
      </c>
      <c r="CC193" s="57" t="s">
        <v>1671</v>
      </c>
    </row>
    <row r="194" spans="1:81" ht="18.75" x14ac:dyDescent="0.3">
      <c r="A194" s="221"/>
      <c r="B194" s="222"/>
      <c r="C194" s="214">
        <v>183</v>
      </c>
      <c r="D194" s="205" t="s">
        <v>3660</v>
      </c>
      <c r="E194" s="16" t="s">
        <v>3649</v>
      </c>
      <c r="F194" s="17"/>
      <c r="G194" s="134">
        <v>44036</v>
      </c>
      <c r="H194" s="135">
        <v>44039</v>
      </c>
      <c r="I194" s="141" t="s">
        <v>27</v>
      </c>
      <c r="J194" s="25"/>
      <c r="K194" s="145"/>
      <c r="L194" s="28"/>
      <c r="M194" s="395">
        <v>44039</v>
      </c>
      <c r="N194" s="158">
        <f t="shared" si="95"/>
        <v>2</v>
      </c>
      <c r="O194" s="27" t="s">
        <v>27</v>
      </c>
      <c r="P194" s="27"/>
      <c r="Q194" s="27"/>
      <c r="R194" s="27"/>
      <c r="S194" s="27"/>
      <c r="T194" s="28"/>
      <c r="U194" s="29"/>
      <c r="V194" s="32">
        <v>0.25</v>
      </c>
      <c r="W194" s="318">
        <v>0.5</v>
      </c>
      <c r="X194" s="319">
        <v>1</v>
      </c>
      <c r="Y194" s="160">
        <f t="shared" si="81"/>
        <v>1.75</v>
      </c>
      <c r="Z194" s="159">
        <f t="shared" si="96"/>
        <v>12.5</v>
      </c>
      <c r="AA194" s="327"/>
      <c r="AB194" s="400">
        <f t="shared" si="105"/>
        <v>-30</v>
      </c>
      <c r="AC194" s="371"/>
      <c r="AD194" s="226" t="str">
        <f t="shared" si="82"/>
        <v/>
      </c>
      <c r="AE194" s="368">
        <f t="shared" si="97"/>
        <v>-17.5</v>
      </c>
      <c r="AF194" s="339">
        <v>1.25</v>
      </c>
      <c r="AG194" s="338">
        <v>1.25</v>
      </c>
      <c r="AH194" s="690">
        <v>1.25</v>
      </c>
      <c r="AI194" s="161">
        <f t="shared" si="98"/>
        <v>1.25</v>
      </c>
      <c r="AJ194" s="162">
        <f t="shared" si="83"/>
        <v>33.75</v>
      </c>
      <c r="AK194" s="163">
        <f t="shared" si="99"/>
        <v>32.5</v>
      </c>
      <c r="AL194" s="164">
        <f t="shared" si="100"/>
        <v>0</v>
      </c>
      <c r="AM194" s="164">
        <f t="shared" si="101"/>
        <v>0</v>
      </c>
      <c r="AN194" s="164">
        <f t="shared" si="102"/>
        <v>0</v>
      </c>
      <c r="AO194" s="164">
        <f t="shared" si="103"/>
        <v>0</v>
      </c>
      <c r="AP194" s="610">
        <f t="shared" si="106"/>
        <v>1.25</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f t="shared" si="84"/>
        <v>2</v>
      </c>
      <c r="AX194" s="165" t="str">
        <f t="shared" si="85"/>
        <v/>
      </c>
      <c r="AY194" s="193">
        <f t="shared" si="86"/>
        <v>2</v>
      </c>
      <c r="AZ194" s="183" t="str">
        <f t="shared" si="87"/>
        <v/>
      </c>
      <c r="BA194" s="173">
        <f t="shared" si="88"/>
        <v>0.25</v>
      </c>
      <c r="BB194" s="174" t="str">
        <f t="shared" si="89"/>
        <v/>
      </c>
      <c r="BC194" s="186">
        <f t="shared" si="112"/>
        <v>0.25</v>
      </c>
      <c r="BD194" s="174" t="str">
        <f t="shared" si="90"/>
        <v/>
      </c>
      <c r="BE194" s="201">
        <f t="shared" si="91"/>
        <v>0.5</v>
      </c>
      <c r="BF194" s="174" t="str">
        <f t="shared" si="92"/>
        <v/>
      </c>
      <c r="BG194" s="186">
        <f t="shared" si="93"/>
        <v>0.5</v>
      </c>
      <c r="BH194" s="175" t="str">
        <f t="shared" si="94"/>
        <v/>
      </c>
      <c r="BI194" s="632"/>
      <c r="BJ194" s="71" t="s">
        <v>3453</v>
      </c>
      <c r="BQ194" s="57" t="s">
        <v>1661</v>
      </c>
      <c r="BV194" s="57" t="s">
        <v>1672</v>
      </c>
      <c r="BW194" s="57"/>
      <c r="BX194" s="57" t="s">
        <v>1673</v>
      </c>
      <c r="BY194" s="57" t="s">
        <v>1674</v>
      </c>
      <c r="CA194" s="57" t="s">
        <v>1675</v>
      </c>
      <c r="CC194" s="57" t="s">
        <v>1676</v>
      </c>
    </row>
    <row r="195" spans="1:81" ht="18.75" x14ac:dyDescent="0.3">
      <c r="A195" s="221"/>
      <c r="B195" s="222"/>
      <c r="C195" s="213">
        <v>184</v>
      </c>
      <c r="D195" s="207" t="s">
        <v>3661</v>
      </c>
      <c r="E195" s="18" t="s">
        <v>3649</v>
      </c>
      <c r="F195" s="17"/>
      <c r="G195" s="134">
        <v>44041</v>
      </c>
      <c r="H195" s="135">
        <v>44053</v>
      </c>
      <c r="I195" s="141" t="s">
        <v>27</v>
      </c>
      <c r="J195" s="25" t="s">
        <v>27</v>
      </c>
      <c r="K195" s="145"/>
      <c r="L195" s="28"/>
      <c r="M195" s="395">
        <v>44063</v>
      </c>
      <c r="N195" s="158">
        <f t="shared" si="95"/>
        <v>17</v>
      </c>
      <c r="O195" s="27"/>
      <c r="P195" s="27"/>
      <c r="Q195" s="27" t="s">
        <v>27</v>
      </c>
      <c r="R195" s="27"/>
      <c r="S195" s="27"/>
      <c r="T195" s="28"/>
      <c r="U195" s="29"/>
      <c r="V195" s="32">
        <v>0.25</v>
      </c>
      <c r="W195" s="318">
        <v>0.75</v>
      </c>
      <c r="X195" s="319">
        <v>1</v>
      </c>
      <c r="Y195" s="160">
        <f t="shared" si="81"/>
        <v>2</v>
      </c>
      <c r="Z195" s="159">
        <f t="shared" si="96"/>
        <v>17.5</v>
      </c>
      <c r="AA195" s="327"/>
      <c r="AB195" s="400">
        <f t="shared" si="105"/>
        <v>-30</v>
      </c>
      <c r="AC195" s="371"/>
      <c r="AD195" s="226" t="str">
        <f t="shared" si="82"/>
        <v/>
      </c>
      <c r="AE195" s="368">
        <f t="shared" si="97"/>
        <v>-12.5</v>
      </c>
      <c r="AF195" s="339">
        <v>7.3</v>
      </c>
      <c r="AG195" s="338">
        <v>7.3</v>
      </c>
      <c r="AH195" s="336">
        <v>7.3</v>
      </c>
      <c r="AI195" s="161">
        <f t="shared" si="98"/>
        <v>7.3</v>
      </c>
      <c r="AJ195" s="162">
        <f t="shared" si="83"/>
        <v>44.8</v>
      </c>
      <c r="AK195" s="163">
        <f t="shared" si="99"/>
        <v>37.5</v>
      </c>
      <c r="AL195" s="164">
        <f t="shared" si="100"/>
        <v>0</v>
      </c>
      <c r="AM195" s="164">
        <f t="shared" si="101"/>
        <v>0</v>
      </c>
      <c r="AN195" s="164">
        <f t="shared" si="102"/>
        <v>0</v>
      </c>
      <c r="AO195" s="164">
        <f t="shared" si="103"/>
        <v>0</v>
      </c>
      <c r="AP195" s="610" t="str">
        <f t="shared" si="106"/>
        <v xml:space="preserve"> </v>
      </c>
      <c r="AQ195" s="613">
        <f t="shared" si="104"/>
        <v>7.3</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f t="shared" si="84"/>
        <v>17</v>
      </c>
      <c r="AX195" s="165" t="str">
        <f t="shared" si="85"/>
        <v/>
      </c>
      <c r="AY195" s="193">
        <f t="shared" si="86"/>
        <v>17</v>
      </c>
      <c r="AZ195" s="183" t="str">
        <f t="shared" si="87"/>
        <v/>
      </c>
      <c r="BA195" s="173">
        <f t="shared" si="88"/>
        <v>0.25</v>
      </c>
      <c r="BB195" s="174" t="str">
        <f t="shared" si="89"/>
        <v/>
      </c>
      <c r="BC195" s="186">
        <f t="shared" si="112"/>
        <v>0.25</v>
      </c>
      <c r="BD195" s="174" t="str">
        <f t="shared" si="90"/>
        <v/>
      </c>
      <c r="BE195" s="201">
        <f t="shared" si="91"/>
        <v>0.75</v>
      </c>
      <c r="BF195" s="174" t="str">
        <f t="shared" si="92"/>
        <v/>
      </c>
      <c r="BG195" s="186">
        <f t="shared" si="93"/>
        <v>0.75</v>
      </c>
      <c r="BH195" s="175" t="str">
        <f t="shared" si="94"/>
        <v/>
      </c>
      <c r="BI195" s="632"/>
      <c r="BJ195" s="71" t="s">
        <v>3454</v>
      </c>
      <c r="BQ195" s="57" t="s">
        <v>1677</v>
      </c>
      <c r="BV195" s="57" t="s">
        <v>1678</v>
      </c>
      <c r="BW195" s="57"/>
      <c r="BX195" s="57" t="s">
        <v>1679</v>
      </c>
      <c r="BY195" s="57" t="s">
        <v>1680</v>
      </c>
      <c r="CA195" s="57" t="s">
        <v>1681</v>
      </c>
      <c r="CC195" s="57" t="s">
        <v>1682</v>
      </c>
    </row>
    <row r="196" spans="1:81" ht="18.75" x14ac:dyDescent="0.3">
      <c r="A196" s="221"/>
      <c r="B196" s="222"/>
      <c r="C196" s="214">
        <v>185</v>
      </c>
      <c r="D196" s="205" t="s">
        <v>3662</v>
      </c>
      <c r="E196" s="16" t="s">
        <v>3649</v>
      </c>
      <c r="F196" s="17"/>
      <c r="G196" s="134">
        <v>44041</v>
      </c>
      <c r="H196" s="135">
        <v>44042</v>
      </c>
      <c r="I196" s="141" t="s">
        <v>27</v>
      </c>
      <c r="J196" s="25"/>
      <c r="K196" s="145"/>
      <c r="L196" s="28"/>
      <c r="M196" s="395">
        <v>44070</v>
      </c>
      <c r="N196" s="158">
        <f t="shared" si="95"/>
        <v>22</v>
      </c>
      <c r="O196" s="27"/>
      <c r="P196" s="27"/>
      <c r="Q196" s="27" t="s">
        <v>27</v>
      </c>
      <c r="R196" s="27"/>
      <c r="S196" s="27"/>
      <c r="T196" s="28" t="s">
        <v>27</v>
      </c>
      <c r="U196" s="29"/>
      <c r="V196" s="32">
        <v>0.75</v>
      </c>
      <c r="W196" s="318"/>
      <c r="X196" s="319">
        <v>1</v>
      </c>
      <c r="Y196" s="160">
        <f t="shared" si="81"/>
        <v>1.75</v>
      </c>
      <c r="Z196" s="159">
        <f t="shared" si="96"/>
        <v>7.5</v>
      </c>
      <c r="AA196" s="327"/>
      <c r="AB196" s="400">
        <f t="shared" si="105"/>
        <v>-30</v>
      </c>
      <c r="AC196" s="371"/>
      <c r="AD196" s="226" t="str">
        <f t="shared" si="82"/>
        <v/>
      </c>
      <c r="AE196" s="368">
        <f t="shared" si="97"/>
        <v>-22.5</v>
      </c>
      <c r="AF196" s="339">
        <v>1.25</v>
      </c>
      <c r="AG196" s="338">
        <v>1.25</v>
      </c>
      <c r="AH196" s="336"/>
      <c r="AI196" s="161">
        <f t="shared" si="98"/>
        <v>1.25</v>
      </c>
      <c r="AJ196" s="162">
        <f t="shared" si="83"/>
        <v>28.75</v>
      </c>
      <c r="AK196" s="163">
        <f t="shared" si="99"/>
        <v>28.75</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f t="shared" si="84"/>
        <v>22</v>
      </c>
      <c r="AX196" s="165" t="str">
        <f t="shared" si="85"/>
        <v/>
      </c>
      <c r="AY196" s="193">
        <f t="shared" si="86"/>
        <v>22</v>
      </c>
      <c r="AZ196" s="183" t="str">
        <f t="shared" si="87"/>
        <v/>
      </c>
      <c r="BA196" s="173">
        <f t="shared" si="88"/>
        <v>0.75</v>
      </c>
      <c r="BB196" s="174" t="str">
        <f t="shared" si="89"/>
        <v/>
      </c>
      <c r="BC196" s="186">
        <f t="shared" si="112"/>
        <v>0.75</v>
      </c>
      <c r="BD196" s="174" t="str">
        <f t="shared" si="90"/>
        <v/>
      </c>
      <c r="BE196" s="201" t="str">
        <f t="shared" si="91"/>
        <v/>
      </c>
      <c r="BF196" s="174" t="str">
        <f t="shared" si="92"/>
        <v/>
      </c>
      <c r="BG196" s="186" t="str">
        <f t="shared" si="93"/>
        <v/>
      </c>
      <c r="BH196" s="175" t="str">
        <f t="shared" si="94"/>
        <v/>
      </c>
      <c r="BI196" s="632"/>
      <c r="BJ196" s="59" t="s">
        <v>3455</v>
      </c>
      <c r="BQ196" s="57" t="s">
        <v>1683</v>
      </c>
      <c r="BV196" s="57" t="s">
        <v>1684</v>
      </c>
      <c r="BW196" s="57"/>
      <c r="BX196" s="57" t="s">
        <v>1685</v>
      </c>
      <c r="BY196" s="57" t="s">
        <v>1686</v>
      </c>
      <c r="CA196" s="57" t="s">
        <v>1687</v>
      </c>
      <c r="CC196" s="57" t="s">
        <v>1688</v>
      </c>
    </row>
    <row r="197" spans="1:81" ht="18.75" x14ac:dyDescent="0.3">
      <c r="A197" s="221"/>
      <c r="B197" s="222"/>
      <c r="C197" s="213">
        <v>186</v>
      </c>
      <c r="D197" s="205" t="s">
        <v>3663</v>
      </c>
      <c r="E197" s="16" t="s">
        <v>3649</v>
      </c>
      <c r="F197" s="17"/>
      <c r="G197" s="134">
        <v>44042</v>
      </c>
      <c r="H197" s="135">
        <v>44042</v>
      </c>
      <c r="I197" s="141" t="s">
        <v>27</v>
      </c>
      <c r="J197" s="25"/>
      <c r="K197" s="145"/>
      <c r="L197" s="28"/>
      <c r="M197" s="395">
        <v>44042</v>
      </c>
      <c r="N197" s="158">
        <f t="shared" si="95"/>
        <v>1</v>
      </c>
      <c r="O197" s="27"/>
      <c r="P197" s="27"/>
      <c r="Q197" s="27"/>
      <c r="R197" s="27" t="s">
        <v>27</v>
      </c>
      <c r="S197" s="27"/>
      <c r="T197" s="28"/>
      <c r="U197" s="29"/>
      <c r="V197" s="32">
        <v>0.25</v>
      </c>
      <c r="W197" s="318"/>
      <c r="X197" s="319">
        <v>0.5</v>
      </c>
      <c r="Y197" s="160">
        <f t="shared" si="81"/>
        <v>0.75</v>
      </c>
      <c r="Z197" s="159">
        <f t="shared" si="96"/>
        <v>2.5</v>
      </c>
      <c r="AA197" s="327"/>
      <c r="AB197" s="400">
        <f t="shared" si="105"/>
        <v>-30</v>
      </c>
      <c r="AC197" s="371"/>
      <c r="AD197" s="226" t="str">
        <f t="shared" si="82"/>
        <v/>
      </c>
      <c r="AE197" s="368">
        <f t="shared" si="97"/>
        <v>-27.5</v>
      </c>
      <c r="AF197" s="339"/>
      <c r="AG197" s="338"/>
      <c r="AH197" s="336"/>
      <c r="AI197" s="161">
        <f t="shared" si="98"/>
        <v>0</v>
      </c>
      <c r="AJ197" s="162">
        <f t="shared" si="83"/>
        <v>12.5</v>
      </c>
      <c r="AK197" s="163">
        <f t="shared" si="99"/>
        <v>12.5</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f t="shared" si="84"/>
        <v>1</v>
      </c>
      <c r="AX197" s="165" t="str">
        <f t="shared" si="85"/>
        <v/>
      </c>
      <c r="AY197" s="193">
        <f t="shared" si="86"/>
        <v>1</v>
      </c>
      <c r="AZ197" s="183" t="str">
        <f t="shared" si="87"/>
        <v/>
      </c>
      <c r="BA197" s="173">
        <f t="shared" si="88"/>
        <v>0.25</v>
      </c>
      <c r="BB197" s="174" t="str">
        <f t="shared" si="89"/>
        <v/>
      </c>
      <c r="BC197" s="186">
        <f t="shared" si="112"/>
        <v>0.25</v>
      </c>
      <c r="BD197" s="174" t="str">
        <f t="shared" si="90"/>
        <v/>
      </c>
      <c r="BE197" s="201" t="str">
        <f t="shared" si="91"/>
        <v/>
      </c>
      <c r="BF197" s="174" t="str">
        <f t="shared" si="92"/>
        <v/>
      </c>
      <c r="BG197" s="186" t="str">
        <f t="shared" si="93"/>
        <v/>
      </c>
      <c r="BH197" s="175" t="str">
        <f t="shared" si="94"/>
        <v/>
      </c>
      <c r="BI197" s="632"/>
      <c r="BJ197" s="59" t="s">
        <v>3456</v>
      </c>
      <c r="BQ197" s="57" t="s">
        <v>1689</v>
      </c>
      <c r="BV197" s="57" t="s">
        <v>1690</v>
      </c>
      <c r="BW197" s="57"/>
      <c r="BX197" s="57" t="s">
        <v>358</v>
      </c>
      <c r="BY197" s="57" t="s">
        <v>1691</v>
      </c>
      <c r="CA197" s="57" t="s">
        <v>1692</v>
      </c>
      <c r="CC197" s="57" t="s">
        <v>1693</v>
      </c>
    </row>
    <row r="198" spans="1:81" ht="18.75" x14ac:dyDescent="0.3">
      <c r="A198" s="221"/>
      <c r="B198" s="222"/>
      <c r="C198" s="214">
        <v>187</v>
      </c>
      <c r="D198" s="205" t="s">
        <v>3664</v>
      </c>
      <c r="E198" s="16" t="s">
        <v>3649</v>
      </c>
      <c r="F198" s="17"/>
      <c r="G198" s="134">
        <v>44043</v>
      </c>
      <c r="H198" s="137">
        <v>44046</v>
      </c>
      <c r="I198" s="143" t="s">
        <v>27</v>
      </c>
      <c r="J198" s="80"/>
      <c r="K198" s="147"/>
      <c r="L198" s="30"/>
      <c r="M198" s="647">
        <v>44048</v>
      </c>
      <c r="N198" s="158">
        <f t="shared" si="95"/>
        <v>4</v>
      </c>
      <c r="O198" s="27"/>
      <c r="P198" s="27"/>
      <c r="Q198" s="27" t="s">
        <v>27</v>
      </c>
      <c r="R198" s="27"/>
      <c r="S198" s="27"/>
      <c r="T198" s="28"/>
      <c r="U198" s="29"/>
      <c r="V198" s="32">
        <v>0.25</v>
      </c>
      <c r="W198" s="318">
        <v>1.75</v>
      </c>
      <c r="X198" s="319">
        <v>1.5</v>
      </c>
      <c r="Y198" s="160">
        <f t="shared" si="81"/>
        <v>3.5</v>
      </c>
      <c r="Z198" s="159">
        <f t="shared" si="96"/>
        <v>37.5</v>
      </c>
      <c r="AA198" s="327"/>
      <c r="AB198" s="400">
        <f t="shared" si="105"/>
        <v>-30</v>
      </c>
      <c r="AC198" s="371"/>
      <c r="AD198" s="226" t="str">
        <f t="shared" si="82"/>
        <v/>
      </c>
      <c r="AE198" s="368">
        <f t="shared" si="97"/>
        <v>7.5</v>
      </c>
      <c r="AF198" s="339">
        <v>1.25</v>
      </c>
      <c r="AG198" s="338">
        <v>1.25</v>
      </c>
      <c r="AH198" s="336">
        <v>8.75</v>
      </c>
      <c r="AI198" s="161">
        <f t="shared" si="98"/>
        <v>8.75</v>
      </c>
      <c r="AJ198" s="162">
        <f t="shared" si="83"/>
        <v>68.75</v>
      </c>
      <c r="AK198" s="163">
        <f t="shared" si="99"/>
        <v>60</v>
      </c>
      <c r="AL198" s="164">
        <f t="shared" si="100"/>
        <v>0</v>
      </c>
      <c r="AM198" s="164">
        <f t="shared" si="101"/>
        <v>0</v>
      </c>
      <c r="AN198" s="164">
        <f t="shared" si="102"/>
        <v>0</v>
      </c>
      <c r="AO198" s="164">
        <f t="shared" si="103"/>
        <v>0</v>
      </c>
      <c r="AP198" s="610" t="str">
        <f t="shared" si="106"/>
        <v xml:space="preserve"> </v>
      </c>
      <c r="AQ198" s="613">
        <f t="shared" si="104"/>
        <v>8.75</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f t="shared" si="84"/>
        <v>4</v>
      </c>
      <c r="AX198" s="165" t="str">
        <f t="shared" si="85"/>
        <v/>
      </c>
      <c r="AY198" s="193">
        <f t="shared" si="86"/>
        <v>4</v>
      </c>
      <c r="AZ198" s="183" t="str">
        <f t="shared" si="87"/>
        <v/>
      </c>
      <c r="BA198" s="173">
        <f t="shared" si="88"/>
        <v>0.25</v>
      </c>
      <c r="BB198" s="174" t="str">
        <f t="shared" si="89"/>
        <v/>
      </c>
      <c r="BC198" s="186">
        <f t="shared" si="112"/>
        <v>0.25</v>
      </c>
      <c r="BD198" s="174" t="str">
        <f t="shared" si="90"/>
        <v/>
      </c>
      <c r="BE198" s="201">
        <f t="shared" si="91"/>
        <v>1.75</v>
      </c>
      <c r="BF198" s="174" t="str">
        <f t="shared" si="92"/>
        <v/>
      </c>
      <c r="BG198" s="186">
        <f t="shared" si="93"/>
        <v>1.75</v>
      </c>
      <c r="BH198" s="175" t="str">
        <f t="shared" si="94"/>
        <v/>
      </c>
      <c r="BI198" s="632"/>
      <c r="BJ198" s="59" t="s">
        <v>3457</v>
      </c>
      <c r="BQ198" s="57" t="s">
        <v>1694</v>
      </c>
      <c r="BV198" s="57" t="s">
        <v>1695</v>
      </c>
      <c r="BW198" s="57"/>
      <c r="BX198" s="57" t="s">
        <v>1696</v>
      </c>
      <c r="BY198" s="57" t="s">
        <v>1680</v>
      </c>
      <c r="CA198" s="57" t="s">
        <v>1697</v>
      </c>
      <c r="CC198" s="57" t="s">
        <v>1698</v>
      </c>
    </row>
    <row r="199" spans="1:81" ht="18.75" x14ac:dyDescent="0.3">
      <c r="A199" s="221"/>
      <c r="B199" s="222"/>
      <c r="C199" s="214">
        <v>188</v>
      </c>
      <c r="D199" s="205" t="s">
        <v>3665</v>
      </c>
      <c r="E199" s="16" t="s">
        <v>3649</v>
      </c>
      <c r="F199" s="17"/>
      <c r="G199" s="134">
        <v>44043</v>
      </c>
      <c r="H199" s="135">
        <v>44050</v>
      </c>
      <c r="I199" s="141" t="s">
        <v>27</v>
      </c>
      <c r="J199" s="25" t="s">
        <v>27</v>
      </c>
      <c r="K199" s="145"/>
      <c r="L199" s="28"/>
      <c r="M199" s="395">
        <v>44078</v>
      </c>
      <c r="N199" s="158">
        <f t="shared" si="95"/>
        <v>26</v>
      </c>
      <c r="O199" s="27"/>
      <c r="P199" s="27"/>
      <c r="Q199" s="27"/>
      <c r="R199" s="27"/>
      <c r="S199" s="27"/>
      <c r="T199" s="28" t="s">
        <v>27</v>
      </c>
      <c r="U199" s="29"/>
      <c r="V199" s="32">
        <v>0.25</v>
      </c>
      <c r="W199" s="318"/>
      <c r="X199" s="319">
        <v>2</v>
      </c>
      <c r="Y199" s="160">
        <f t="shared" si="81"/>
        <v>2.25</v>
      </c>
      <c r="Z199" s="159">
        <f t="shared" si="96"/>
        <v>2.5</v>
      </c>
      <c r="AA199" s="327"/>
      <c r="AB199" s="400">
        <f t="shared" si="105"/>
        <v>-30</v>
      </c>
      <c r="AC199" s="371"/>
      <c r="AD199" s="226" t="str">
        <f t="shared" si="82"/>
        <v/>
      </c>
      <c r="AE199" s="368">
        <f t="shared" si="97"/>
        <v>-27.5</v>
      </c>
      <c r="AF199" s="339"/>
      <c r="AG199" s="338"/>
      <c r="AH199" s="336"/>
      <c r="AI199" s="161">
        <f t="shared" si="98"/>
        <v>0</v>
      </c>
      <c r="AJ199" s="162">
        <f t="shared" si="83"/>
        <v>42.5</v>
      </c>
      <c r="AK199" s="163">
        <f t="shared" si="99"/>
        <v>42.5</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f t="shared" si="84"/>
        <v>26</v>
      </c>
      <c r="AX199" s="165" t="str">
        <f t="shared" si="85"/>
        <v/>
      </c>
      <c r="AY199" s="193">
        <f t="shared" si="86"/>
        <v>26</v>
      </c>
      <c r="AZ199" s="183" t="str">
        <f t="shared" si="87"/>
        <v/>
      </c>
      <c r="BA199" s="173">
        <f t="shared" si="88"/>
        <v>0.25</v>
      </c>
      <c r="BB199" s="174" t="str">
        <f t="shared" si="89"/>
        <v/>
      </c>
      <c r="BC199" s="186">
        <f t="shared" si="112"/>
        <v>0.25</v>
      </c>
      <c r="BD199" s="174" t="str">
        <f t="shared" si="90"/>
        <v/>
      </c>
      <c r="BE199" s="201" t="str">
        <f t="shared" si="91"/>
        <v/>
      </c>
      <c r="BF199" s="174" t="str">
        <f t="shared" si="92"/>
        <v/>
      </c>
      <c r="BG199" s="186" t="str">
        <f t="shared" si="93"/>
        <v/>
      </c>
      <c r="BH199" s="175" t="str">
        <f t="shared" si="94"/>
        <v/>
      </c>
      <c r="BI199" s="632"/>
      <c r="BJ199" s="59" t="s">
        <v>3458</v>
      </c>
      <c r="BQ199" s="57" t="s">
        <v>1699</v>
      </c>
      <c r="BV199" s="57" t="s">
        <v>1700</v>
      </c>
      <c r="BW199" s="57"/>
      <c r="BX199" s="57" t="s">
        <v>1701</v>
      </c>
      <c r="BY199" s="57" t="s">
        <v>1686</v>
      </c>
      <c r="CA199" s="57" t="s">
        <v>1702</v>
      </c>
      <c r="CC199" s="57" t="s">
        <v>1703</v>
      </c>
    </row>
    <row r="200" spans="1:81" ht="18.75" x14ac:dyDescent="0.3">
      <c r="A200" s="221"/>
      <c r="B200" s="222"/>
      <c r="C200" s="213">
        <v>189</v>
      </c>
      <c r="D200" s="207" t="s">
        <v>3666</v>
      </c>
      <c r="E200" s="18" t="s">
        <v>3649</v>
      </c>
      <c r="F200" s="17"/>
      <c r="G200" s="134">
        <v>44047</v>
      </c>
      <c r="H200" s="135">
        <v>44047</v>
      </c>
      <c r="I200" s="141" t="s">
        <v>27</v>
      </c>
      <c r="J200" s="25"/>
      <c r="K200" s="145"/>
      <c r="L200" s="28"/>
      <c r="M200" s="395">
        <v>44047</v>
      </c>
      <c r="N200" s="158">
        <f t="shared" si="95"/>
        <v>1</v>
      </c>
      <c r="O200" s="27" t="s">
        <v>27</v>
      </c>
      <c r="P200" s="27"/>
      <c r="Q200" s="27"/>
      <c r="R200" s="27"/>
      <c r="S200" s="27"/>
      <c r="T200" s="28"/>
      <c r="U200" s="29"/>
      <c r="V200" s="32">
        <v>0.25</v>
      </c>
      <c r="W200" s="318"/>
      <c r="X200" s="319">
        <v>1</v>
      </c>
      <c r="Y200" s="160">
        <f t="shared" si="81"/>
        <v>1.25</v>
      </c>
      <c r="Z200" s="159">
        <f t="shared" si="96"/>
        <v>2.5</v>
      </c>
      <c r="AA200" s="327"/>
      <c r="AB200" s="400">
        <f t="shared" si="105"/>
        <v>-30</v>
      </c>
      <c r="AC200" s="371"/>
      <c r="AD200" s="226" t="str">
        <f t="shared" si="82"/>
        <v/>
      </c>
      <c r="AE200" s="368">
        <f t="shared" si="97"/>
        <v>-27.5</v>
      </c>
      <c r="AF200" s="339">
        <v>0</v>
      </c>
      <c r="AG200" s="338">
        <v>0</v>
      </c>
      <c r="AH200" s="336">
        <v>0</v>
      </c>
      <c r="AI200" s="161">
        <f t="shared" si="98"/>
        <v>0</v>
      </c>
      <c r="AJ200" s="162">
        <f t="shared" si="83"/>
        <v>22.5</v>
      </c>
      <c r="AK200" s="163">
        <f t="shared" si="99"/>
        <v>22.5</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f t="shared" si="84"/>
        <v>1</v>
      </c>
      <c r="AX200" s="165" t="str">
        <f t="shared" si="85"/>
        <v/>
      </c>
      <c r="AY200" s="193">
        <f t="shared" si="86"/>
        <v>1</v>
      </c>
      <c r="AZ200" s="183" t="str">
        <f t="shared" si="87"/>
        <v/>
      </c>
      <c r="BA200" s="173">
        <f t="shared" si="88"/>
        <v>0.25</v>
      </c>
      <c r="BB200" s="174" t="str">
        <f t="shared" si="89"/>
        <v/>
      </c>
      <c r="BC200" s="186">
        <f t="shared" si="112"/>
        <v>0.25</v>
      </c>
      <c r="BD200" s="174" t="str">
        <f t="shared" si="90"/>
        <v/>
      </c>
      <c r="BE200" s="201" t="str">
        <f t="shared" si="91"/>
        <v/>
      </c>
      <c r="BF200" s="174" t="str">
        <f t="shared" si="92"/>
        <v/>
      </c>
      <c r="BG200" s="186" t="str">
        <f t="shared" si="93"/>
        <v/>
      </c>
      <c r="BH200" s="175" t="str">
        <f t="shared" si="94"/>
        <v/>
      </c>
      <c r="BI200" s="632"/>
      <c r="BJ200" s="59" t="s">
        <v>3459</v>
      </c>
      <c r="BQ200" s="57" t="s">
        <v>1704</v>
      </c>
      <c r="BV200" s="57" t="s">
        <v>1705</v>
      </c>
      <c r="BW200" s="57"/>
      <c r="BX200" s="57" t="s">
        <v>1706</v>
      </c>
      <c r="BY200" s="57" t="s">
        <v>1707</v>
      </c>
      <c r="CA200" s="57" t="s">
        <v>1708</v>
      </c>
      <c r="CC200" s="57" t="s">
        <v>1709</v>
      </c>
    </row>
    <row r="201" spans="1:81" ht="18.75" x14ac:dyDescent="0.3">
      <c r="A201" s="221"/>
      <c r="B201" s="222"/>
      <c r="C201" s="214">
        <v>190</v>
      </c>
      <c r="D201" s="205" t="s">
        <v>3667</v>
      </c>
      <c r="E201" s="16" t="s">
        <v>3649</v>
      </c>
      <c r="F201" s="17"/>
      <c r="G201" s="134">
        <v>44047</v>
      </c>
      <c r="H201" s="648">
        <v>44047</v>
      </c>
      <c r="I201" s="141" t="s">
        <v>27</v>
      </c>
      <c r="J201" s="25"/>
      <c r="K201" s="145"/>
      <c r="L201" s="28"/>
      <c r="M201" s="647">
        <v>44047</v>
      </c>
      <c r="N201" s="158">
        <f t="shared" si="95"/>
        <v>1</v>
      </c>
      <c r="O201" s="27"/>
      <c r="P201" s="27" t="s">
        <v>27</v>
      </c>
      <c r="Q201" s="27"/>
      <c r="R201" s="27"/>
      <c r="S201" s="27"/>
      <c r="T201" s="28"/>
      <c r="U201" s="29"/>
      <c r="V201" s="32">
        <v>0.25</v>
      </c>
      <c r="W201" s="318"/>
      <c r="X201" s="319">
        <v>1</v>
      </c>
      <c r="Y201" s="160">
        <f t="shared" si="81"/>
        <v>1.25</v>
      </c>
      <c r="Z201" s="159">
        <f t="shared" si="96"/>
        <v>2.5</v>
      </c>
      <c r="AA201" s="327"/>
      <c r="AB201" s="400">
        <f t="shared" si="105"/>
        <v>-30</v>
      </c>
      <c r="AC201" s="371"/>
      <c r="AD201" s="226" t="str">
        <f t="shared" si="82"/>
        <v/>
      </c>
      <c r="AE201" s="368">
        <f t="shared" si="97"/>
        <v>-27.5</v>
      </c>
      <c r="AF201" s="339"/>
      <c r="AG201" s="338"/>
      <c r="AH201" s="336"/>
      <c r="AI201" s="161">
        <f t="shared" si="98"/>
        <v>0</v>
      </c>
      <c r="AJ201" s="162">
        <f t="shared" si="83"/>
        <v>22.5</v>
      </c>
      <c r="AK201" s="163">
        <f t="shared" si="99"/>
        <v>22.5</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f t="shared" si="84"/>
        <v>1</v>
      </c>
      <c r="AX201" s="165" t="str">
        <f t="shared" si="85"/>
        <v/>
      </c>
      <c r="AY201" s="193">
        <f t="shared" si="86"/>
        <v>1</v>
      </c>
      <c r="AZ201" s="183" t="str">
        <f t="shared" si="87"/>
        <v/>
      </c>
      <c r="BA201" s="173">
        <f t="shared" si="88"/>
        <v>0.25</v>
      </c>
      <c r="BB201" s="174" t="str">
        <f t="shared" si="89"/>
        <v/>
      </c>
      <c r="BC201" s="186">
        <f t="shared" si="112"/>
        <v>0.25</v>
      </c>
      <c r="BD201" s="174" t="str">
        <f t="shared" si="90"/>
        <v/>
      </c>
      <c r="BE201" s="201" t="str">
        <f t="shared" si="91"/>
        <v/>
      </c>
      <c r="BF201" s="174" t="str">
        <f t="shared" si="92"/>
        <v/>
      </c>
      <c r="BG201" s="186" t="str">
        <f t="shared" si="93"/>
        <v/>
      </c>
      <c r="BH201" s="175" t="str">
        <f t="shared" si="94"/>
        <v/>
      </c>
      <c r="BI201" s="632"/>
      <c r="BJ201" s="59" t="s">
        <v>3460</v>
      </c>
      <c r="BQ201" s="57" t="s">
        <v>1710</v>
      </c>
      <c r="BV201" s="57" t="s">
        <v>1711</v>
      </c>
      <c r="BW201" s="57"/>
      <c r="BX201" s="57" t="s">
        <v>1712</v>
      </c>
      <c r="BY201" s="57" t="s">
        <v>1713</v>
      </c>
      <c r="CA201" s="57" t="s">
        <v>1714</v>
      </c>
      <c r="CC201" s="57" t="s">
        <v>1715</v>
      </c>
    </row>
    <row r="202" spans="1:81" ht="18.75" x14ac:dyDescent="0.3">
      <c r="A202" s="221"/>
      <c r="B202" s="222"/>
      <c r="C202" s="213">
        <v>191</v>
      </c>
      <c r="D202" s="205" t="s">
        <v>3668</v>
      </c>
      <c r="E202" s="16" t="s">
        <v>3649</v>
      </c>
      <c r="F202" s="17"/>
      <c r="G202" s="134">
        <v>44048</v>
      </c>
      <c r="H202" s="649">
        <v>44049</v>
      </c>
      <c r="I202" s="141" t="s">
        <v>27</v>
      </c>
      <c r="J202" s="25"/>
      <c r="K202" s="145"/>
      <c r="L202" s="28"/>
      <c r="M202" s="395">
        <v>44054</v>
      </c>
      <c r="N202" s="158">
        <f t="shared" si="95"/>
        <v>5</v>
      </c>
      <c r="O202" s="27"/>
      <c r="P202" s="27"/>
      <c r="Q202" s="27" t="s">
        <v>27</v>
      </c>
      <c r="R202" s="27"/>
      <c r="S202" s="27"/>
      <c r="T202" s="28"/>
      <c r="U202" s="29"/>
      <c r="V202" s="32">
        <v>0.25</v>
      </c>
      <c r="W202" s="318">
        <v>0.5</v>
      </c>
      <c r="X202" s="319">
        <v>1</v>
      </c>
      <c r="Y202" s="160">
        <f t="shared" si="81"/>
        <v>1.75</v>
      </c>
      <c r="Z202" s="159">
        <f t="shared" si="96"/>
        <v>12.5</v>
      </c>
      <c r="AA202" s="327"/>
      <c r="AB202" s="400">
        <f t="shared" si="105"/>
        <v>-30</v>
      </c>
      <c r="AC202" s="371"/>
      <c r="AD202" s="226" t="str">
        <f t="shared" si="82"/>
        <v/>
      </c>
      <c r="AE202" s="368">
        <f t="shared" si="97"/>
        <v>-17.5</v>
      </c>
      <c r="AF202" s="339">
        <v>1.25</v>
      </c>
      <c r="AG202" s="338">
        <v>1.25</v>
      </c>
      <c r="AH202" s="336">
        <v>1.25</v>
      </c>
      <c r="AI202" s="161">
        <f t="shared" si="98"/>
        <v>1.25</v>
      </c>
      <c r="AJ202" s="162">
        <f t="shared" si="83"/>
        <v>33.75</v>
      </c>
      <c r="AK202" s="163">
        <f t="shared" si="99"/>
        <v>32.5</v>
      </c>
      <c r="AL202" s="164">
        <f t="shared" si="100"/>
        <v>0</v>
      </c>
      <c r="AM202" s="164">
        <f t="shared" si="101"/>
        <v>0</v>
      </c>
      <c r="AN202" s="164">
        <f t="shared" si="102"/>
        <v>0</v>
      </c>
      <c r="AO202" s="164">
        <f t="shared" si="103"/>
        <v>0</v>
      </c>
      <c r="AP202" s="610">
        <f t="shared" si="106"/>
        <v>1.25</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f t="shared" si="84"/>
        <v>5</v>
      </c>
      <c r="AX202" s="165" t="str">
        <f t="shared" si="85"/>
        <v/>
      </c>
      <c r="AY202" s="193">
        <f t="shared" si="86"/>
        <v>5</v>
      </c>
      <c r="AZ202" s="183" t="str">
        <f t="shared" si="87"/>
        <v/>
      </c>
      <c r="BA202" s="173">
        <f t="shared" si="88"/>
        <v>0.25</v>
      </c>
      <c r="BB202" s="174" t="str">
        <f t="shared" si="89"/>
        <v/>
      </c>
      <c r="BC202" s="186">
        <f t="shared" si="112"/>
        <v>0.25</v>
      </c>
      <c r="BD202" s="174" t="str">
        <f t="shared" si="90"/>
        <v/>
      </c>
      <c r="BE202" s="201">
        <f t="shared" si="91"/>
        <v>0.5</v>
      </c>
      <c r="BF202" s="174" t="str">
        <f t="shared" si="92"/>
        <v/>
      </c>
      <c r="BG202" s="186">
        <f t="shared" si="93"/>
        <v>0.5</v>
      </c>
      <c r="BH202" s="175" t="str">
        <f t="shared" si="94"/>
        <v/>
      </c>
      <c r="BI202" s="632"/>
      <c r="BJ202" s="59" t="s">
        <v>3461</v>
      </c>
      <c r="BQ202" s="57" t="s">
        <v>1716</v>
      </c>
      <c r="BV202" s="57" t="s">
        <v>1717</v>
      </c>
      <c r="BW202" s="57"/>
      <c r="BX202" s="57" t="s">
        <v>1718</v>
      </c>
      <c r="BY202" s="57" t="s">
        <v>1719</v>
      </c>
      <c r="CA202" s="57" t="s">
        <v>1720</v>
      </c>
      <c r="CC202" s="57" t="s">
        <v>1721</v>
      </c>
    </row>
    <row r="203" spans="1:81" ht="18.75" x14ac:dyDescent="0.3">
      <c r="A203" s="221"/>
      <c r="B203" s="222"/>
      <c r="C203" s="214">
        <v>192</v>
      </c>
      <c r="D203" s="205" t="s">
        <v>3669</v>
      </c>
      <c r="E203" s="16" t="s">
        <v>3649</v>
      </c>
      <c r="F203" s="17"/>
      <c r="G203" s="134">
        <v>44049</v>
      </c>
      <c r="H203" s="648">
        <v>44053</v>
      </c>
      <c r="I203" s="141" t="s">
        <v>27</v>
      </c>
      <c r="J203" s="25"/>
      <c r="K203" s="145"/>
      <c r="L203" s="28"/>
      <c r="M203" s="647">
        <v>44082</v>
      </c>
      <c r="N203" s="158">
        <f t="shared" si="95"/>
        <v>24</v>
      </c>
      <c r="O203" s="27"/>
      <c r="P203" s="27"/>
      <c r="Q203" s="27" t="s">
        <v>27</v>
      </c>
      <c r="R203" s="27"/>
      <c r="S203" s="27"/>
      <c r="T203" s="172" t="s">
        <v>27</v>
      </c>
      <c r="U203" s="29"/>
      <c r="V203" s="32">
        <v>0.25</v>
      </c>
      <c r="W203" s="318"/>
      <c r="X203" s="319">
        <v>1</v>
      </c>
      <c r="Y203" s="160">
        <f t="shared" si="81"/>
        <v>1.25</v>
      </c>
      <c r="Z203" s="159">
        <f t="shared" si="96"/>
        <v>2.5</v>
      </c>
      <c r="AA203" s="327"/>
      <c r="AB203" s="400">
        <f t="shared" si="105"/>
        <v>-30</v>
      </c>
      <c r="AC203" s="371"/>
      <c r="AD203" s="226" t="str">
        <f t="shared" si="82"/>
        <v/>
      </c>
      <c r="AE203" s="368">
        <f t="shared" si="97"/>
        <v>-27.5</v>
      </c>
      <c r="AF203" s="339">
        <v>1.25</v>
      </c>
      <c r="AG203" s="338">
        <v>1.25</v>
      </c>
      <c r="AH203" s="336"/>
      <c r="AI203" s="161">
        <f t="shared" si="98"/>
        <v>1.25</v>
      </c>
      <c r="AJ203" s="162">
        <f t="shared" si="83"/>
        <v>23.75</v>
      </c>
      <c r="AK203" s="163">
        <f t="shared" si="99"/>
        <v>23.75</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f t="shared" si="84"/>
        <v>24</v>
      </c>
      <c r="AX203" s="165" t="str">
        <f t="shared" si="85"/>
        <v/>
      </c>
      <c r="AY203" s="193">
        <f t="shared" si="86"/>
        <v>24</v>
      </c>
      <c r="AZ203" s="183" t="str">
        <f t="shared" si="87"/>
        <v/>
      </c>
      <c r="BA203" s="173">
        <f t="shared" si="88"/>
        <v>0.25</v>
      </c>
      <c r="BB203" s="174" t="str">
        <f t="shared" si="89"/>
        <v/>
      </c>
      <c r="BC203" s="186">
        <f t="shared" si="112"/>
        <v>0.25</v>
      </c>
      <c r="BD203" s="174" t="str">
        <f t="shared" si="90"/>
        <v/>
      </c>
      <c r="BE203" s="201" t="str">
        <f t="shared" si="91"/>
        <v/>
      </c>
      <c r="BF203" s="174" t="str">
        <f t="shared" si="92"/>
        <v/>
      </c>
      <c r="BG203" s="186" t="str">
        <f t="shared" si="93"/>
        <v/>
      </c>
      <c r="BH203" s="175" t="str">
        <f t="shared" si="94"/>
        <v/>
      </c>
      <c r="BI203" s="632"/>
      <c r="BJ203" s="59" t="s">
        <v>3462</v>
      </c>
      <c r="BQ203" s="57" t="s">
        <v>1421</v>
      </c>
      <c r="BV203" s="57" t="s">
        <v>1722</v>
      </c>
      <c r="BW203" s="57"/>
      <c r="BX203" s="57" t="s">
        <v>1723</v>
      </c>
      <c r="BY203" s="57" t="s">
        <v>1724</v>
      </c>
      <c r="CA203" s="57" t="s">
        <v>1725</v>
      </c>
      <c r="CC203" s="57" t="s">
        <v>1726</v>
      </c>
    </row>
    <row r="204" spans="1:81" ht="18.75" x14ac:dyDescent="0.3">
      <c r="A204" s="221"/>
      <c r="B204" s="222"/>
      <c r="C204" s="214">
        <v>193</v>
      </c>
      <c r="D204" s="207" t="s">
        <v>3670</v>
      </c>
      <c r="E204" s="18" t="s">
        <v>3649</v>
      </c>
      <c r="F204" s="17"/>
      <c r="G204" s="134">
        <v>44049</v>
      </c>
      <c r="H204" s="649">
        <v>44049</v>
      </c>
      <c r="I204" s="141" t="s">
        <v>27</v>
      </c>
      <c r="J204" s="25"/>
      <c r="K204" s="145"/>
      <c r="L204" s="28"/>
      <c r="M204" s="395">
        <v>44068</v>
      </c>
      <c r="N204" s="158">
        <f t="shared" si="95"/>
        <v>14</v>
      </c>
      <c r="O204" s="27"/>
      <c r="P204" s="27"/>
      <c r="Q204" s="27" t="s">
        <v>27</v>
      </c>
      <c r="R204" s="27"/>
      <c r="S204" s="27"/>
      <c r="T204" s="28"/>
      <c r="U204" s="29"/>
      <c r="V204" s="32">
        <v>1.25</v>
      </c>
      <c r="W204" s="318">
        <v>14.5</v>
      </c>
      <c r="X204" s="319">
        <v>5</v>
      </c>
      <c r="Y204" s="160">
        <f t="shared" ref="Y204:Y267" si="113">V204+W204+X204</f>
        <v>20.75</v>
      </c>
      <c r="Z204" s="159">
        <f t="shared" si="96"/>
        <v>302.5</v>
      </c>
      <c r="AA204" s="327"/>
      <c r="AB204" s="400">
        <f t="shared" si="105"/>
        <v>-30</v>
      </c>
      <c r="AC204" s="371"/>
      <c r="AD204" s="226" t="str">
        <f t="shared" ref="AD204:AD267" si="114">IF(F204="x",(0-((V204*10)+(W204*20))),"")</f>
        <v/>
      </c>
      <c r="AE204" s="368">
        <f t="shared" si="97"/>
        <v>272.5</v>
      </c>
      <c r="AF204" s="339">
        <v>2.5</v>
      </c>
      <c r="AG204" s="338">
        <v>2.5</v>
      </c>
      <c r="AH204" s="336">
        <v>275</v>
      </c>
      <c r="AI204" s="161">
        <f t="shared" si="98"/>
        <v>275</v>
      </c>
      <c r="AJ204" s="162">
        <f t="shared" ref="AJ204:AJ267" si="115">(X204*20)+Z204+AA204+AF204</f>
        <v>405</v>
      </c>
      <c r="AK204" s="163">
        <f t="shared" si="99"/>
        <v>130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f t="shared" si="108"/>
        <v>275</v>
      </c>
      <c r="AT204" s="613" t="str">
        <f t="shared" si="109"/>
        <v xml:space="preserve"> </v>
      </c>
      <c r="AU204" s="613" t="str">
        <f t="shared" si="110"/>
        <v xml:space="preserve"> </v>
      </c>
      <c r="AV204" s="614" t="str">
        <f t="shared" si="111"/>
        <v xml:space="preserve"> </v>
      </c>
      <c r="AW204" s="196">
        <f t="shared" ref="AW204:AW267" si="116">IF(N204&gt;0,N204,"")</f>
        <v>14</v>
      </c>
      <c r="AX204" s="165" t="str">
        <f t="shared" ref="AX204:AX267" si="117">IF(AND(K204="x",AW204&gt;0),AW204,"")</f>
        <v/>
      </c>
      <c r="AY204" s="193">
        <f t="shared" ref="AY204:AY267" si="118">IF(OR(K204="x",F204="x",AW204&lt;=0),"",AW204)</f>
        <v>14</v>
      </c>
      <c r="AZ204" s="183" t="str">
        <f t="shared" ref="AZ204:AZ267" si="119">IF(AND(F204="x",AW204&gt;0),AW204,"")</f>
        <v/>
      </c>
      <c r="BA204" s="173">
        <f t="shared" ref="BA204:BA267" si="120">IF(V204&gt;0,V204,"")</f>
        <v>1.25</v>
      </c>
      <c r="BB204" s="174" t="str">
        <f t="shared" ref="BB204:BB267" si="121">IF(AND(K204="x",BA204&gt;0),BA204,"")</f>
        <v/>
      </c>
      <c r="BC204" s="186">
        <f t="shared" si="112"/>
        <v>1.25</v>
      </c>
      <c r="BD204" s="174" t="str">
        <f t="shared" ref="BD204:BD267" si="122">IF(AND(F204="x",BA204&gt;0),BA204,"")</f>
        <v/>
      </c>
      <c r="BE204" s="201">
        <f t="shared" ref="BE204:BE267" si="123">IF(W204&gt;0,W204,"")</f>
        <v>14.5</v>
      </c>
      <c r="BF204" s="174" t="str">
        <f t="shared" ref="BF204:BF267" si="124">IF(AND(K204="x",BE204&gt;0),BE204,"")</f>
        <v/>
      </c>
      <c r="BG204" s="186">
        <f t="shared" ref="BG204:BG267" si="125">IF(OR(K204="x",F204="x",BE204&lt;=0),"",BE204)</f>
        <v>14.5</v>
      </c>
      <c r="BH204" s="175" t="str">
        <f t="shared" ref="BH204:BH267" si="126">IF(AND(F204="x",BE204&gt;0),BE204,"")</f>
        <v/>
      </c>
      <c r="BI204" s="632"/>
      <c r="BJ204" s="59" t="s">
        <v>3463</v>
      </c>
      <c r="BQ204" s="57" t="s">
        <v>1633</v>
      </c>
      <c r="BV204" s="57" t="s">
        <v>1727</v>
      </c>
      <c r="BW204" s="57"/>
      <c r="BX204" s="57" t="s">
        <v>1728</v>
      </c>
      <c r="BY204" s="57" t="s">
        <v>1729</v>
      </c>
      <c r="CA204" s="57" t="s">
        <v>1730</v>
      </c>
      <c r="CC204" s="57" t="s">
        <v>1731</v>
      </c>
    </row>
    <row r="205" spans="1:81" ht="18.75" x14ac:dyDescent="0.3">
      <c r="A205" s="221"/>
      <c r="B205" s="222"/>
      <c r="C205" s="213">
        <v>194</v>
      </c>
      <c r="D205" s="207" t="s">
        <v>3671</v>
      </c>
      <c r="E205" s="16" t="s">
        <v>3649</v>
      </c>
      <c r="F205" s="17"/>
      <c r="G205" s="134">
        <v>44049</v>
      </c>
      <c r="H205" s="135">
        <v>44063</v>
      </c>
      <c r="I205" s="141" t="s">
        <v>27</v>
      </c>
      <c r="J205" s="25" t="s">
        <v>27</v>
      </c>
      <c r="K205" s="145" t="s">
        <v>27</v>
      </c>
      <c r="L205" s="28" t="s">
        <v>27</v>
      </c>
      <c r="M205" s="395">
        <v>44105</v>
      </c>
      <c r="N205" s="158">
        <f t="shared" ref="N205:N268" si="127">IF((NETWORKDAYS(G205,M205)&gt;0),(NETWORKDAYS(G205,M205)),"")</f>
        <v>41</v>
      </c>
      <c r="O205" s="27"/>
      <c r="P205" s="27"/>
      <c r="Q205" s="27" t="s">
        <v>27</v>
      </c>
      <c r="R205" s="27"/>
      <c r="S205" s="27"/>
      <c r="T205" s="28" t="s">
        <v>27</v>
      </c>
      <c r="U205" s="29"/>
      <c r="V205" s="32">
        <v>2</v>
      </c>
      <c r="W205" s="318"/>
      <c r="X205" s="319">
        <v>3</v>
      </c>
      <c r="Y205" s="160">
        <f t="shared" si="113"/>
        <v>5</v>
      </c>
      <c r="Z205" s="159">
        <f t="shared" ref="Z205:Z268" si="128">IF((F205="x"),0,((V205*10)+(W205*20)))</f>
        <v>20</v>
      </c>
      <c r="AA205" s="327"/>
      <c r="AB205" s="400">
        <f t="shared" si="105"/>
        <v>-30</v>
      </c>
      <c r="AC205" s="371"/>
      <c r="AD205" s="226" t="str">
        <f t="shared" si="114"/>
        <v/>
      </c>
      <c r="AE205" s="368">
        <f t="shared" ref="AE205:AE268" si="129">IF(AND(Z205&gt;0,F205="x"),0,IF(AND(Z205&gt;0,AC205="x"),Z205-60,IF(AND(Z205&gt;0,AB205=-30),Z205+AB205,0)))</f>
        <v>-10</v>
      </c>
      <c r="AF205" s="339">
        <v>18.75</v>
      </c>
      <c r="AG205" s="338">
        <v>18.75</v>
      </c>
      <c r="AH205" s="336"/>
      <c r="AI205" s="161">
        <f t="shared" ref="AI205:AI268" si="130">IF(AE205&lt;=0,AG205,AE205+AG205)</f>
        <v>18.75</v>
      </c>
      <c r="AJ205" s="162">
        <f t="shared" si="115"/>
        <v>98.75</v>
      </c>
      <c r="AK205" s="163">
        <f t="shared" ref="AK205:AK268" si="131">AJ205-AH205</f>
        <v>98.75</v>
      </c>
      <c r="AL205" s="164">
        <f t="shared" ref="AL205:AL268" si="132">IF(K205="x",AH205,0)</f>
        <v>0</v>
      </c>
      <c r="AM205" s="164">
        <f t="shared" ref="AM205:AM268" si="133">IF(K205="x",AI205,0)</f>
        <v>18.75</v>
      </c>
      <c r="AN205" s="164">
        <f t="shared" ref="AN205:AN268" si="134">IF(K205="x",AJ205,0)</f>
        <v>98.75</v>
      </c>
      <c r="AO205" s="164">
        <f t="shared" ref="AO205:AO268" si="135">IF(K205="x",AK205,0)</f>
        <v>98.75</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f t="shared" si="116"/>
        <v>41</v>
      </c>
      <c r="AX205" s="165">
        <f t="shared" si="117"/>
        <v>41</v>
      </c>
      <c r="AY205" s="193" t="str">
        <f t="shared" si="118"/>
        <v/>
      </c>
      <c r="AZ205" s="183" t="str">
        <f t="shared" si="119"/>
        <v/>
      </c>
      <c r="BA205" s="173">
        <f t="shared" si="120"/>
        <v>2</v>
      </c>
      <c r="BB205" s="174">
        <f t="shared" si="121"/>
        <v>2</v>
      </c>
      <c r="BC205" s="186" t="str">
        <f t="shared" si="112"/>
        <v/>
      </c>
      <c r="BD205" s="174" t="str">
        <f t="shared" si="122"/>
        <v/>
      </c>
      <c r="BE205" s="201" t="str">
        <f t="shared" si="123"/>
        <v/>
      </c>
      <c r="BF205" s="174" t="str">
        <f t="shared" si="124"/>
        <v/>
      </c>
      <c r="BG205" s="186" t="str">
        <f t="shared" si="125"/>
        <v/>
      </c>
      <c r="BH205" s="175" t="str">
        <f t="shared" si="126"/>
        <v/>
      </c>
      <c r="BI205" s="632"/>
      <c r="BJ205" s="59" t="s">
        <v>3464</v>
      </c>
      <c r="BQ205" s="57" t="s">
        <v>1364</v>
      </c>
      <c r="BV205" s="57" t="s">
        <v>1732</v>
      </c>
      <c r="BW205" s="57"/>
      <c r="BX205" s="57" t="s">
        <v>1733</v>
      </c>
      <c r="BY205" s="57" t="s">
        <v>1734</v>
      </c>
      <c r="CA205" s="57" t="s">
        <v>1735</v>
      </c>
      <c r="CC205" s="57" t="s">
        <v>1736</v>
      </c>
    </row>
    <row r="206" spans="1:81" ht="18.75" x14ac:dyDescent="0.3">
      <c r="A206" s="221"/>
      <c r="B206" s="222"/>
      <c r="C206" s="214">
        <v>195</v>
      </c>
      <c r="D206" s="205" t="s">
        <v>3672</v>
      </c>
      <c r="E206" s="16" t="s">
        <v>3649</v>
      </c>
      <c r="F206" s="17"/>
      <c r="G206" s="134">
        <v>44050</v>
      </c>
      <c r="H206" s="135">
        <v>44061</v>
      </c>
      <c r="I206" s="141" t="s">
        <v>27</v>
      </c>
      <c r="J206" s="25"/>
      <c r="K206" s="145"/>
      <c r="L206" s="28"/>
      <c r="M206" s="395">
        <v>44061</v>
      </c>
      <c r="N206" s="158">
        <f t="shared" si="127"/>
        <v>8</v>
      </c>
      <c r="O206" s="27" t="s">
        <v>27</v>
      </c>
      <c r="P206" s="27"/>
      <c r="Q206" s="27"/>
      <c r="R206" s="27"/>
      <c r="S206" s="27"/>
      <c r="T206" s="28"/>
      <c r="U206" s="29"/>
      <c r="V206" s="32">
        <v>0.5</v>
      </c>
      <c r="W206" s="318">
        <v>0</v>
      </c>
      <c r="X206" s="319">
        <v>1.5</v>
      </c>
      <c r="Y206" s="160">
        <f t="shared" si="113"/>
        <v>2</v>
      </c>
      <c r="Z206" s="159">
        <f t="shared" si="128"/>
        <v>5</v>
      </c>
      <c r="AA206" s="327"/>
      <c r="AB206" s="400">
        <f t="shared" ref="AB206:AB269" si="137">IF(AND(Z206&gt;=0,F206="x"),0,IF(AND(Z206&gt;0,AC206="x"),0,IF(Z206&gt;0,0-30,0)))</f>
        <v>-30</v>
      </c>
      <c r="AC206" s="371"/>
      <c r="AD206" s="226" t="str">
        <f t="shared" si="114"/>
        <v/>
      </c>
      <c r="AE206" s="368">
        <f t="shared" si="129"/>
        <v>-25</v>
      </c>
      <c r="AF206" s="339">
        <v>8.4</v>
      </c>
      <c r="AG206" s="338">
        <v>8.4</v>
      </c>
      <c r="AH206" s="336">
        <v>8.4</v>
      </c>
      <c r="AI206" s="161">
        <f t="shared" si="130"/>
        <v>8.4</v>
      </c>
      <c r="AJ206" s="162">
        <f t="shared" si="115"/>
        <v>43.4</v>
      </c>
      <c r="AK206" s="163">
        <f t="shared" si="131"/>
        <v>35</v>
      </c>
      <c r="AL206" s="164">
        <f t="shared" si="132"/>
        <v>0</v>
      </c>
      <c r="AM206" s="164">
        <f t="shared" si="133"/>
        <v>0</v>
      </c>
      <c r="AN206" s="164">
        <f t="shared" si="134"/>
        <v>0</v>
      </c>
      <c r="AO206" s="164">
        <f t="shared" si="135"/>
        <v>0</v>
      </c>
      <c r="AP206" s="610" t="str">
        <f t="shared" ref="AP206:AP269" si="138">IF(AND(AH206&gt;0,AH206&lt;5),AH206," ")</f>
        <v xml:space="preserve"> </v>
      </c>
      <c r="AQ206" s="613">
        <f t="shared" si="136"/>
        <v>8.4</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f t="shared" si="116"/>
        <v>8</v>
      </c>
      <c r="AX206" s="165" t="str">
        <f t="shared" si="117"/>
        <v/>
      </c>
      <c r="AY206" s="193">
        <f t="shared" si="118"/>
        <v>8</v>
      </c>
      <c r="AZ206" s="183" t="str">
        <f t="shared" si="119"/>
        <v/>
      </c>
      <c r="BA206" s="173">
        <f t="shared" si="120"/>
        <v>0.5</v>
      </c>
      <c r="BB206" s="174" t="str">
        <f t="shared" si="121"/>
        <v/>
      </c>
      <c r="BC206" s="186">
        <f t="shared" si="112"/>
        <v>0.5</v>
      </c>
      <c r="BD206" s="174" t="str">
        <f t="shared" si="122"/>
        <v/>
      </c>
      <c r="BE206" s="201" t="str">
        <f t="shared" si="123"/>
        <v/>
      </c>
      <c r="BF206" s="174" t="str">
        <f t="shared" si="124"/>
        <v/>
      </c>
      <c r="BG206" s="186" t="str">
        <f t="shared" si="125"/>
        <v/>
      </c>
      <c r="BH206" s="175" t="str">
        <f t="shared" si="126"/>
        <v/>
      </c>
      <c r="BI206" s="632"/>
      <c r="BJ206" s="59" t="s">
        <v>3465</v>
      </c>
      <c r="BQ206" s="57" t="s">
        <v>636</v>
      </c>
      <c r="BV206" s="57" t="s">
        <v>1737</v>
      </c>
      <c r="BW206" s="57"/>
      <c r="BX206" s="57" t="s">
        <v>1738</v>
      </c>
      <c r="BY206" s="57" t="s">
        <v>1739</v>
      </c>
      <c r="CA206" s="57" t="s">
        <v>1740</v>
      </c>
      <c r="CC206" s="57" t="s">
        <v>1741</v>
      </c>
    </row>
    <row r="207" spans="1:81" ht="18.75" x14ac:dyDescent="0.3">
      <c r="A207" s="221"/>
      <c r="B207" s="222"/>
      <c r="C207" s="213">
        <v>196</v>
      </c>
      <c r="D207" s="650" t="s">
        <v>3673</v>
      </c>
      <c r="E207" s="651" t="s">
        <v>3674</v>
      </c>
      <c r="F207" s="652"/>
      <c r="G207" s="653">
        <v>44050</v>
      </c>
      <c r="H207" s="645">
        <v>44067</v>
      </c>
      <c r="I207" s="654" t="s">
        <v>27</v>
      </c>
      <c r="J207" s="655" t="s">
        <v>27</v>
      </c>
      <c r="K207" s="656" t="s">
        <v>27</v>
      </c>
      <c r="L207" s="657"/>
      <c r="M207" s="646">
        <v>44095</v>
      </c>
      <c r="N207" s="158">
        <f t="shared" si="127"/>
        <v>32</v>
      </c>
      <c r="O207" s="679"/>
      <c r="P207" s="679"/>
      <c r="Q207" s="679"/>
      <c r="R207" s="679"/>
      <c r="S207" s="679"/>
      <c r="T207" s="657" t="s">
        <v>27</v>
      </c>
      <c r="U207" s="680"/>
      <c r="V207" s="681"/>
      <c r="W207" s="682"/>
      <c r="X207" s="683"/>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f t="shared" si="116"/>
        <v>32</v>
      </c>
      <c r="AX207" s="165">
        <f t="shared" si="117"/>
        <v>32</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t="s">
        <v>3675</v>
      </c>
      <c r="E208" s="18" t="s">
        <v>3649</v>
      </c>
      <c r="F208" s="17"/>
      <c r="G208" s="134">
        <v>44050</v>
      </c>
      <c r="H208" s="645">
        <v>44060</v>
      </c>
      <c r="I208" s="141" t="s">
        <v>27</v>
      </c>
      <c r="J208" s="25" t="s">
        <v>27</v>
      </c>
      <c r="K208" s="145"/>
      <c r="L208" s="28"/>
      <c r="M208" s="646">
        <v>44061</v>
      </c>
      <c r="N208" s="158">
        <f t="shared" si="127"/>
        <v>8</v>
      </c>
      <c r="O208" s="27" t="s">
        <v>27</v>
      </c>
      <c r="P208" s="27"/>
      <c r="Q208" s="27"/>
      <c r="R208" s="27"/>
      <c r="S208" s="27"/>
      <c r="T208" s="28"/>
      <c r="U208" s="29"/>
      <c r="V208" s="32">
        <v>1</v>
      </c>
      <c r="W208" s="318"/>
      <c r="X208" s="319">
        <v>1</v>
      </c>
      <c r="Y208" s="160">
        <f t="shared" si="113"/>
        <v>2</v>
      </c>
      <c r="Z208" s="159">
        <f t="shared" si="128"/>
        <v>10</v>
      </c>
      <c r="AA208" s="327"/>
      <c r="AB208" s="400">
        <f t="shared" si="137"/>
        <v>-30</v>
      </c>
      <c r="AC208" s="371"/>
      <c r="AD208" s="226" t="str">
        <f t="shared" si="114"/>
        <v/>
      </c>
      <c r="AE208" s="368">
        <f t="shared" si="129"/>
        <v>-20</v>
      </c>
      <c r="AF208" s="339"/>
      <c r="AG208" s="338"/>
      <c r="AH208" s="336"/>
      <c r="AI208" s="161">
        <f t="shared" si="130"/>
        <v>0</v>
      </c>
      <c r="AJ208" s="162">
        <f t="shared" si="115"/>
        <v>30</v>
      </c>
      <c r="AK208" s="163">
        <f t="shared" si="131"/>
        <v>30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f t="shared" si="116"/>
        <v>8</v>
      </c>
      <c r="AX208" s="165" t="str">
        <f t="shared" si="117"/>
        <v/>
      </c>
      <c r="AY208" s="193">
        <f t="shared" si="118"/>
        <v>8</v>
      </c>
      <c r="AZ208" s="183" t="str">
        <f t="shared" si="119"/>
        <v/>
      </c>
      <c r="BA208" s="173">
        <f t="shared" si="120"/>
        <v>1</v>
      </c>
      <c r="BB208" s="174" t="str">
        <f t="shared" si="121"/>
        <v/>
      </c>
      <c r="BC208" s="186">
        <f t="shared" si="112"/>
        <v>1</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t="s">
        <v>3676</v>
      </c>
      <c r="E209" s="16" t="s">
        <v>3649</v>
      </c>
      <c r="F209" s="17"/>
      <c r="G209" s="134">
        <v>44054</v>
      </c>
      <c r="H209" s="135">
        <v>44070</v>
      </c>
      <c r="I209" s="141"/>
      <c r="J209" s="25"/>
      <c r="K209" s="145"/>
      <c r="L209" s="28"/>
      <c r="M209" s="647">
        <v>44096</v>
      </c>
      <c r="N209" s="158">
        <f t="shared" si="127"/>
        <v>31</v>
      </c>
      <c r="O209" s="27" t="s">
        <v>27</v>
      </c>
      <c r="P209" s="27"/>
      <c r="Q209" s="27"/>
      <c r="R209" s="27"/>
      <c r="S209" s="27"/>
      <c r="T209" s="28"/>
      <c r="U209" s="29"/>
      <c r="V209" s="32">
        <v>0.25</v>
      </c>
      <c r="W209" s="318"/>
      <c r="X209" s="319">
        <v>1.5</v>
      </c>
      <c r="Y209" s="160">
        <f t="shared" si="113"/>
        <v>1.75</v>
      </c>
      <c r="Z209" s="159">
        <f t="shared" si="128"/>
        <v>2.5</v>
      </c>
      <c r="AA209" s="327"/>
      <c r="AB209" s="400">
        <f t="shared" si="137"/>
        <v>-30</v>
      </c>
      <c r="AC209" s="371"/>
      <c r="AD209" s="226" t="str">
        <f t="shared" si="114"/>
        <v/>
      </c>
      <c r="AE209" s="368">
        <f t="shared" si="129"/>
        <v>-27.5</v>
      </c>
      <c r="AF209" s="339">
        <v>1.25</v>
      </c>
      <c r="AG209" s="338">
        <v>1.25</v>
      </c>
      <c r="AH209" s="336">
        <v>1.25</v>
      </c>
      <c r="AI209" s="161">
        <f t="shared" si="130"/>
        <v>1.25</v>
      </c>
      <c r="AJ209" s="162">
        <f t="shared" si="115"/>
        <v>33.75</v>
      </c>
      <c r="AK209" s="163">
        <f t="shared" si="131"/>
        <v>32.5</v>
      </c>
      <c r="AL209" s="164">
        <f t="shared" si="132"/>
        <v>0</v>
      </c>
      <c r="AM209" s="164">
        <f t="shared" si="133"/>
        <v>0</v>
      </c>
      <c r="AN209" s="164">
        <f t="shared" si="134"/>
        <v>0</v>
      </c>
      <c r="AO209" s="164">
        <f t="shared" si="135"/>
        <v>0</v>
      </c>
      <c r="AP209" s="610">
        <f t="shared" si="138"/>
        <v>1.25</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f t="shared" si="116"/>
        <v>31</v>
      </c>
      <c r="AX209" s="165" t="str">
        <f t="shared" si="117"/>
        <v/>
      </c>
      <c r="AY209" s="193">
        <f t="shared" si="118"/>
        <v>31</v>
      </c>
      <c r="AZ209" s="183" t="str">
        <f t="shared" si="119"/>
        <v/>
      </c>
      <c r="BA209" s="173">
        <f t="shared" si="120"/>
        <v>0.25</v>
      </c>
      <c r="BB209" s="174" t="str">
        <f t="shared" si="121"/>
        <v/>
      </c>
      <c r="BC209" s="186">
        <f t="shared" si="112"/>
        <v>0.25</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5" t="s">
        <v>3677</v>
      </c>
      <c r="E210" s="16" t="s">
        <v>3649</v>
      </c>
      <c r="F210" s="17" t="s">
        <v>27</v>
      </c>
      <c r="G210" s="134">
        <v>44054</v>
      </c>
      <c r="H210" s="135">
        <v>44069</v>
      </c>
      <c r="I210" s="141"/>
      <c r="J210" s="25" t="s">
        <v>27</v>
      </c>
      <c r="K210" s="145" t="s">
        <v>27</v>
      </c>
      <c r="L210" s="28"/>
      <c r="M210" s="395">
        <v>44085</v>
      </c>
      <c r="N210" s="158">
        <f t="shared" si="127"/>
        <v>24</v>
      </c>
      <c r="O210" s="27"/>
      <c r="P210" s="27"/>
      <c r="Q210" s="27" t="s">
        <v>3931</v>
      </c>
      <c r="R210" s="27"/>
      <c r="S210" s="27"/>
      <c r="T210" s="28"/>
      <c r="U210" s="29"/>
      <c r="V210" s="32">
        <v>0.75</v>
      </c>
      <c r="W210" s="318">
        <v>1</v>
      </c>
      <c r="X210" s="319">
        <v>2</v>
      </c>
      <c r="Y210" s="160">
        <f t="shared" si="113"/>
        <v>3.75</v>
      </c>
      <c r="Z210" s="159">
        <f t="shared" si="128"/>
        <v>0</v>
      </c>
      <c r="AA210" s="328"/>
      <c r="AB210" s="400">
        <f t="shared" si="137"/>
        <v>0</v>
      </c>
      <c r="AC210" s="370"/>
      <c r="AD210" s="226">
        <f t="shared" si="114"/>
        <v>-27.5</v>
      </c>
      <c r="AE210" s="368">
        <f t="shared" si="129"/>
        <v>0</v>
      </c>
      <c r="AF210" s="339">
        <v>7</v>
      </c>
      <c r="AG210" s="338">
        <v>7</v>
      </c>
      <c r="AH210" s="336">
        <v>7</v>
      </c>
      <c r="AI210" s="161">
        <f t="shared" si="130"/>
        <v>7</v>
      </c>
      <c r="AJ210" s="162">
        <f t="shared" si="115"/>
        <v>47</v>
      </c>
      <c r="AK210" s="163">
        <f t="shared" si="131"/>
        <v>40</v>
      </c>
      <c r="AL210" s="164">
        <f t="shared" si="132"/>
        <v>7</v>
      </c>
      <c r="AM210" s="164">
        <f t="shared" si="133"/>
        <v>7</v>
      </c>
      <c r="AN210" s="164">
        <f t="shared" si="134"/>
        <v>47</v>
      </c>
      <c r="AO210" s="164">
        <f t="shared" si="135"/>
        <v>40</v>
      </c>
      <c r="AP210" s="610" t="str">
        <f t="shared" si="138"/>
        <v xml:space="preserve"> </v>
      </c>
      <c r="AQ210" s="613">
        <f t="shared" si="136"/>
        <v>7</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f t="shared" si="116"/>
        <v>24</v>
      </c>
      <c r="AX210" s="165">
        <f t="shared" si="117"/>
        <v>24</v>
      </c>
      <c r="AY210" s="193" t="str">
        <f t="shared" si="118"/>
        <v/>
      </c>
      <c r="AZ210" s="183">
        <f t="shared" si="119"/>
        <v>24</v>
      </c>
      <c r="BA210" s="173">
        <f t="shared" si="120"/>
        <v>0.75</v>
      </c>
      <c r="BB210" s="174">
        <f t="shared" si="121"/>
        <v>0.75</v>
      </c>
      <c r="BC210" s="186" t="str">
        <f t="shared" ref="BC210:BC273" si="144">IF(OR(K210="x",F210="X",BA210&lt;=0),"",BA210)</f>
        <v/>
      </c>
      <c r="BD210" s="174">
        <f t="shared" si="122"/>
        <v>0.75</v>
      </c>
      <c r="BE210" s="201">
        <f t="shared" si="123"/>
        <v>1</v>
      </c>
      <c r="BF210" s="174">
        <f t="shared" si="124"/>
        <v>1</v>
      </c>
      <c r="BG210" s="186" t="str">
        <f t="shared" si="125"/>
        <v/>
      </c>
      <c r="BH210" s="175">
        <f t="shared" si="126"/>
        <v>1</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7" t="s">
        <v>3678</v>
      </c>
      <c r="E211" s="16" t="s">
        <v>3649</v>
      </c>
      <c r="F211" s="17"/>
      <c r="G211" s="134">
        <v>44054</v>
      </c>
      <c r="H211" s="649">
        <v>44061</v>
      </c>
      <c r="I211" s="141" t="s">
        <v>27</v>
      </c>
      <c r="J211" s="25"/>
      <c r="K211" s="145"/>
      <c r="L211" s="28"/>
      <c r="M211" s="647">
        <v>44062</v>
      </c>
      <c r="N211" s="158">
        <f t="shared" si="127"/>
        <v>7</v>
      </c>
      <c r="O211" s="27"/>
      <c r="P211" s="27"/>
      <c r="Q211" s="27" t="s">
        <v>3931</v>
      </c>
      <c r="R211" s="27"/>
      <c r="S211" s="27"/>
      <c r="T211" s="28"/>
      <c r="U211" s="29"/>
      <c r="V211" s="32">
        <v>0.25</v>
      </c>
      <c r="W211" s="318">
        <v>1.25</v>
      </c>
      <c r="X211" s="319">
        <v>1</v>
      </c>
      <c r="Y211" s="160">
        <f t="shared" si="113"/>
        <v>2.5</v>
      </c>
      <c r="Z211" s="159">
        <f t="shared" si="128"/>
        <v>27.5</v>
      </c>
      <c r="AA211" s="327"/>
      <c r="AB211" s="400">
        <f t="shared" si="137"/>
        <v>-30</v>
      </c>
      <c r="AC211" s="370"/>
      <c r="AD211" s="226" t="str">
        <f t="shared" si="114"/>
        <v/>
      </c>
      <c r="AE211" s="368">
        <f t="shared" si="129"/>
        <v>-2.5</v>
      </c>
      <c r="AF211" s="339">
        <v>1.25</v>
      </c>
      <c r="AG211" s="338">
        <v>1.25</v>
      </c>
      <c r="AH211" s="336">
        <v>1.25</v>
      </c>
      <c r="AI211" s="161">
        <f t="shared" si="130"/>
        <v>1.25</v>
      </c>
      <c r="AJ211" s="162">
        <f t="shared" si="115"/>
        <v>48.75</v>
      </c>
      <c r="AK211" s="163">
        <f t="shared" si="131"/>
        <v>47.5</v>
      </c>
      <c r="AL211" s="164">
        <f t="shared" si="132"/>
        <v>0</v>
      </c>
      <c r="AM211" s="164">
        <f t="shared" si="133"/>
        <v>0</v>
      </c>
      <c r="AN211" s="164">
        <f t="shared" si="134"/>
        <v>0</v>
      </c>
      <c r="AO211" s="164">
        <f t="shared" si="135"/>
        <v>0</v>
      </c>
      <c r="AP211" s="610">
        <f t="shared" si="138"/>
        <v>1.25</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f t="shared" si="116"/>
        <v>7</v>
      </c>
      <c r="AX211" s="165" t="str">
        <f t="shared" si="117"/>
        <v/>
      </c>
      <c r="AY211" s="193">
        <f t="shared" si="118"/>
        <v>7</v>
      </c>
      <c r="AZ211" s="183" t="str">
        <f t="shared" si="119"/>
        <v/>
      </c>
      <c r="BA211" s="173">
        <f t="shared" si="120"/>
        <v>0.25</v>
      </c>
      <c r="BB211" s="174" t="str">
        <f t="shared" si="121"/>
        <v/>
      </c>
      <c r="BC211" s="186">
        <f t="shared" si="144"/>
        <v>0.25</v>
      </c>
      <c r="BD211" s="174" t="str">
        <f t="shared" si="122"/>
        <v/>
      </c>
      <c r="BE211" s="201">
        <f t="shared" si="123"/>
        <v>1.25</v>
      </c>
      <c r="BF211" s="174" t="str">
        <f t="shared" si="124"/>
        <v/>
      </c>
      <c r="BG211" s="186">
        <f t="shared" si="125"/>
        <v>1.25</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5" t="s">
        <v>3679</v>
      </c>
      <c r="E212" s="18" t="s">
        <v>3649</v>
      </c>
      <c r="F212" s="17"/>
      <c r="G212" s="134">
        <v>44054</v>
      </c>
      <c r="H212" s="648">
        <v>44061</v>
      </c>
      <c r="I212" s="141" t="s">
        <v>27</v>
      </c>
      <c r="J212" s="25"/>
      <c r="K212" s="145"/>
      <c r="L212" s="28"/>
      <c r="M212" s="647">
        <v>44061</v>
      </c>
      <c r="N212" s="158">
        <f t="shared" si="127"/>
        <v>6</v>
      </c>
      <c r="O212" s="27" t="s">
        <v>27</v>
      </c>
      <c r="P212" s="27"/>
      <c r="Q212" s="27"/>
      <c r="R212" s="27"/>
      <c r="S212" s="27"/>
      <c r="T212" s="28"/>
      <c r="U212" s="29"/>
      <c r="V212" s="32">
        <v>0.25</v>
      </c>
      <c r="W212" s="318"/>
      <c r="X212" s="319">
        <v>1</v>
      </c>
      <c r="Y212" s="160">
        <f t="shared" si="113"/>
        <v>1.25</v>
      </c>
      <c r="Z212" s="159">
        <f t="shared" si="128"/>
        <v>2.5</v>
      </c>
      <c r="AA212" s="326"/>
      <c r="AB212" s="400">
        <f t="shared" si="137"/>
        <v>-30</v>
      </c>
      <c r="AC212" s="370"/>
      <c r="AD212" s="226" t="str">
        <f t="shared" si="114"/>
        <v/>
      </c>
      <c r="AE212" s="368">
        <f t="shared" si="129"/>
        <v>-27.5</v>
      </c>
      <c r="AF212" s="339"/>
      <c r="AG212" s="338"/>
      <c r="AH212" s="336"/>
      <c r="AI212" s="161">
        <f t="shared" si="130"/>
        <v>0</v>
      </c>
      <c r="AJ212" s="162">
        <f t="shared" si="115"/>
        <v>22.5</v>
      </c>
      <c r="AK212" s="163">
        <f t="shared" si="131"/>
        <v>22.5</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f t="shared" si="116"/>
        <v>6</v>
      </c>
      <c r="AX212" s="165" t="str">
        <f t="shared" si="117"/>
        <v/>
      </c>
      <c r="AY212" s="193">
        <f t="shared" si="118"/>
        <v>6</v>
      </c>
      <c r="AZ212" s="183" t="str">
        <f t="shared" si="119"/>
        <v/>
      </c>
      <c r="BA212" s="173">
        <f t="shared" si="120"/>
        <v>0.25</v>
      </c>
      <c r="BB212" s="174" t="str">
        <f t="shared" si="121"/>
        <v/>
      </c>
      <c r="BC212" s="186">
        <f t="shared" si="144"/>
        <v>0.25</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5" t="s">
        <v>3680</v>
      </c>
      <c r="E213" s="16" t="s">
        <v>3649</v>
      </c>
      <c r="F213" s="17"/>
      <c r="G213" s="134">
        <v>44057</v>
      </c>
      <c r="H213" s="648">
        <v>44067</v>
      </c>
      <c r="I213" s="141" t="s">
        <v>27</v>
      </c>
      <c r="J213" s="25"/>
      <c r="K213" s="145"/>
      <c r="L213" s="28"/>
      <c r="M213" s="647">
        <v>44096</v>
      </c>
      <c r="N213" s="158">
        <f t="shared" si="127"/>
        <v>28</v>
      </c>
      <c r="O213" s="27"/>
      <c r="P213" s="27"/>
      <c r="Q213" s="27" t="s">
        <v>27</v>
      </c>
      <c r="R213" s="27"/>
      <c r="S213" s="27"/>
      <c r="T213" s="28" t="s">
        <v>27</v>
      </c>
      <c r="U213" s="29"/>
      <c r="V213" s="32">
        <v>0.75</v>
      </c>
      <c r="W213" s="318"/>
      <c r="X213" s="319">
        <v>1</v>
      </c>
      <c r="Y213" s="160">
        <f t="shared" si="113"/>
        <v>1.75</v>
      </c>
      <c r="Z213" s="159">
        <f t="shared" si="128"/>
        <v>7.5</v>
      </c>
      <c r="AA213" s="326"/>
      <c r="AB213" s="400">
        <f t="shared" si="137"/>
        <v>-30</v>
      </c>
      <c r="AC213" s="370"/>
      <c r="AD213" s="226" t="str">
        <f t="shared" si="114"/>
        <v/>
      </c>
      <c r="AE213" s="368">
        <f t="shared" si="129"/>
        <v>-22.5</v>
      </c>
      <c r="AF213" s="339">
        <v>1.25</v>
      </c>
      <c r="AG213" s="338">
        <v>1.25</v>
      </c>
      <c r="AH213" s="336"/>
      <c r="AI213" s="161">
        <f t="shared" si="130"/>
        <v>1.25</v>
      </c>
      <c r="AJ213" s="162">
        <f t="shared" si="115"/>
        <v>28.75</v>
      </c>
      <c r="AK213" s="163">
        <f t="shared" si="131"/>
        <v>28.75</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f t="shared" si="116"/>
        <v>28</v>
      </c>
      <c r="AX213" s="165" t="str">
        <f t="shared" si="117"/>
        <v/>
      </c>
      <c r="AY213" s="193">
        <f t="shared" si="118"/>
        <v>28</v>
      </c>
      <c r="AZ213" s="183" t="str">
        <f t="shared" si="119"/>
        <v/>
      </c>
      <c r="BA213" s="173">
        <f t="shared" si="120"/>
        <v>0.75</v>
      </c>
      <c r="BB213" s="174" t="str">
        <f t="shared" si="121"/>
        <v/>
      </c>
      <c r="BC213" s="186">
        <f t="shared" si="144"/>
        <v>0.75</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75" x14ac:dyDescent="0.3">
      <c r="A214" s="219"/>
      <c r="B214" s="220"/>
      <c r="C214" s="213">
        <v>203</v>
      </c>
      <c r="D214" s="207" t="s">
        <v>3681</v>
      </c>
      <c r="E214" s="16" t="s">
        <v>3649</v>
      </c>
      <c r="F214" s="17"/>
      <c r="G214" s="134">
        <v>44061</v>
      </c>
      <c r="H214" s="135">
        <v>44075</v>
      </c>
      <c r="I214" s="141" t="s">
        <v>27</v>
      </c>
      <c r="J214" s="25"/>
      <c r="K214" s="145"/>
      <c r="L214" s="28"/>
      <c r="M214" s="395">
        <v>44089</v>
      </c>
      <c r="N214" s="158">
        <f t="shared" si="127"/>
        <v>21</v>
      </c>
      <c r="O214" s="27"/>
      <c r="P214" s="27"/>
      <c r="Q214" s="27" t="s">
        <v>27</v>
      </c>
      <c r="R214" s="27"/>
      <c r="S214" s="27"/>
      <c r="T214" s="28"/>
      <c r="U214" s="29"/>
      <c r="V214" s="32">
        <v>0.75</v>
      </c>
      <c r="W214" s="318">
        <v>1.5</v>
      </c>
      <c r="X214" s="319">
        <v>1.5</v>
      </c>
      <c r="Y214" s="160">
        <f t="shared" si="113"/>
        <v>3.75</v>
      </c>
      <c r="Z214" s="159">
        <f t="shared" si="128"/>
        <v>37.5</v>
      </c>
      <c r="AA214" s="326"/>
      <c r="AB214" s="400">
        <f t="shared" si="137"/>
        <v>-30</v>
      </c>
      <c r="AC214" s="371"/>
      <c r="AD214" s="226" t="str">
        <f t="shared" si="114"/>
        <v/>
      </c>
      <c r="AE214" s="368">
        <f t="shared" si="129"/>
        <v>7.5</v>
      </c>
      <c r="AF214" s="339">
        <v>8.65</v>
      </c>
      <c r="AG214" s="338">
        <v>8.65</v>
      </c>
      <c r="AH214" s="336">
        <v>16.149999999999999</v>
      </c>
      <c r="AI214" s="161">
        <f t="shared" si="130"/>
        <v>16.149999999999999</v>
      </c>
      <c r="AJ214" s="162">
        <f t="shared" si="115"/>
        <v>76.150000000000006</v>
      </c>
      <c r="AK214" s="163">
        <f t="shared" si="131"/>
        <v>60.000000000000007</v>
      </c>
      <c r="AL214" s="164">
        <f t="shared" si="132"/>
        <v>0</v>
      </c>
      <c r="AM214" s="164">
        <f t="shared" si="133"/>
        <v>0</v>
      </c>
      <c r="AN214" s="164">
        <f t="shared" si="134"/>
        <v>0</v>
      </c>
      <c r="AO214" s="164">
        <f t="shared" si="135"/>
        <v>0</v>
      </c>
      <c r="AP214" s="610" t="str">
        <f t="shared" si="138"/>
        <v xml:space="preserve"> </v>
      </c>
      <c r="AQ214" s="613">
        <f t="shared" si="136"/>
        <v>16.149999999999999</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f t="shared" si="116"/>
        <v>21</v>
      </c>
      <c r="AX214" s="165" t="str">
        <f t="shared" si="117"/>
        <v/>
      </c>
      <c r="AY214" s="193">
        <f t="shared" si="118"/>
        <v>21</v>
      </c>
      <c r="AZ214" s="183" t="str">
        <f t="shared" si="119"/>
        <v/>
      </c>
      <c r="BA214" s="173">
        <f t="shared" si="120"/>
        <v>0.75</v>
      </c>
      <c r="BB214" s="174" t="str">
        <f t="shared" si="121"/>
        <v/>
      </c>
      <c r="BC214" s="186">
        <f t="shared" si="144"/>
        <v>0.75</v>
      </c>
      <c r="BD214" s="174" t="str">
        <f t="shared" si="122"/>
        <v/>
      </c>
      <c r="BE214" s="201">
        <f t="shared" si="123"/>
        <v>1.5</v>
      </c>
      <c r="BF214" s="174" t="str">
        <f t="shared" si="124"/>
        <v/>
      </c>
      <c r="BG214" s="186">
        <f t="shared" si="125"/>
        <v>1.5</v>
      </c>
      <c r="BH214" s="175" t="str">
        <f t="shared" si="126"/>
        <v/>
      </c>
      <c r="BI214" s="632"/>
      <c r="BQ214" s="57" t="s">
        <v>1774</v>
      </c>
      <c r="BV214" s="57" t="s">
        <v>1775</v>
      </c>
      <c r="BW214" s="57"/>
      <c r="BY214" s="57" t="s">
        <v>1776</v>
      </c>
      <c r="CA214" s="57" t="s">
        <v>1777</v>
      </c>
      <c r="CC214" s="57" t="s">
        <v>1778</v>
      </c>
    </row>
    <row r="215" spans="1:140" ht="18.75" x14ac:dyDescent="0.3">
      <c r="A215" s="219"/>
      <c r="B215" s="220"/>
      <c r="C215" s="213">
        <v>204</v>
      </c>
      <c r="D215" s="205" t="s">
        <v>3682</v>
      </c>
      <c r="E215" s="16" t="s">
        <v>3649</v>
      </c>
      <c r="F215" s="17"/>
      <c r="G215" s="134">
        <v>44063</v>
      </c>
      <c r="H215" s="645">
        <v>44063</v>
      </c>
      <c r="I215" s="141" t="s">
        <v>27</v>
      </c>
      <c r="J215" s="25"/>
      <c r="K215" s="145"/>
      <c r="L215" s="28"/>
      <c r="M215" s="646">
        <v>44063</v>
      </c>
      <c r="N215" s="158">
        <f t="shared" si="127"/>
        <v>1</v>
      </c>
      <c r="O215" s="27"/>
      <c r="P215" s="27"/>
      <c r="Q215" s="27"/>
      <c r="R215" s="27" t="s">
        <v>27</v>
      </c>
      <c r="S215" s="27"/>
      <c r="T215" s="28"/>
      <c r="U215" s="29"/>
      <c r="V215" s="32">
        <v>0.25</v>
      </c>
      <c r="W215" s="318"/>
      <c r="X215" s="319">
        <v>1</v>
      </c>
      <c r="Y215" s="160">
        <f t="shared" si="113"/>
        <v>1.25</v>
      </c>
      <c r="Z215" s="159">
        <f t="shared" si="128"/>
        <v>2.5</v>
      </c>
      <c r="AA215" s="326"/>
      <c r="AB215" s="400">
        <f t="shared" si="137"/>
        <v>-30</v>
      </c>
      <c r="AC215" s="371"/>
      <c r="AD215" s="226" t="str">
        <f t="shared" si="114"/>
        <v/>
      </c>
      <c r="AE215" s="368">
        <f t="shared" si="129"/>
        <v>-27.5</v>
      </c>
      <c r="AF215" s="339"/>
      <c r="AG215" s="338"/>
      <c r="AH215" s="336"/>
      <c r="AI215" s="161">
        <f t="shared" si="130"/>
        <v>0</v>
      </c>
      <c r="AJ215" s="162">
        <f t="shared" si="115"/>
        <v>22.5</v>
      </c>
      <c r="AK215" s="163">
        <f t="shared" si="131"/>
        <v>22.5</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f t="shared" si="116"/>
        <v>1</v>
      </c>
      <c r="AX215" s="165" t="str">
        <f t="shared" si="117"/>
        <v/>
      </c>
      <c r="AY215" s="193">
        <f t="shared" si="118"/>
        <v>1</v>
      </c>
      <c r="AZ215" s="183" t="str">
        <f t="shared" si="119"/>
        <v/>
      </c>
      <c r="BA215" s="173">
        <f t="shared" si="120"/>
        <v>0.25</v>
      </c>
      <c r="BB215" s="174" t="str">
        <f t="shared" si="121"/>
        <v/>
      </c>
      <c r="BC215" s="186">
        <f t="shared" si="144"/>
        <v>0.25</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75" x14ac:dyDescent="0.3">
      <c r="A216" s="221"/>
      <c r="B216" s="222"/>
      <c r="C216" s="214">
        <v>205</v>
      </c>
      <c r="D216" s="205" t="s">
        <v>3683</v>
      </c>
      <c r="E216" s="16" t="s">
        <v>3649</v>
      </c>
      <c r="F216" s="17"/>
      <c r="G216" s="134">
        <v>44067</v>
      </c>
      <c r="H216" s="135">
        <v>44076</v>
      </c>
      <c r="I216" s="141" t="s">
        <v>27</v>
      </c>
      <c r="J216" s="25" t="s">
        <v>27</v>
      </c>
      <c r="K216" s="145"/>
      <c r="L216" s="28"/>
      <c r="M216" s="395">
        <v>44085</v>
      </c>
      <c r="N216" s="158">
        <f t="shared" si="127"/>
        <v>15</v>
      </c>
      <c r="O216" s="27"/>
      <c r="P216" s="27"/>
      <c r="Q216" s="27" t="s">
        <v>27</v>
      </c>
      <c r="R216" s="27"/>
      <c r="S216" s="27"/>
      <c r="T216" s="28"/>
      <c r="U216" s="29"/>
      <c r="V216" s="32">
        <v>0.75</v>
      </c>
      <c r="W216" s="318">
        <v>5</v>
      </c>
      <c r="X216" s="319">
        <v>3</v>
      </c>
      <c r="Y216" s="160">
        <f t="shared" si="113"/>
        <v>8.75</v>
      </c>
      <c r="Z216" s="159">
        <f t="shared" si="128"/>
        <v>107.5</v>
      </c>
      <c r="AA216" s="327"/>
      <c r="AB216" s="400">
        <f t="shared" si="137"/>
        <v>-30</v>
      </c>
      <c r="AC216" s="371"/>
      <c r="AD216" s="226" t="str">
        <f t="shared" si="114"/>
        <v/>
      </c>
      <c r="AE216" s="368">
        <f t="shared" si="129"/>
        <v>77.5</v>
      </c>
      <c r="AF216" s="339">
        <v>10.25</v>
      </c>
      <c r="AG216" s="338">
        <v>10.25</v>
      </c>
      <c r="AH216" s="336">
        <v>87.75</v>
      </c>
      <c r="AI216" s="161">
        <f t="shared" si="130"/>
        <v>87.75</v>
      </c>
      <c r="AJ216" s="162">
        <f t="shared" si="115"/>
        <v>177.75</v>
      </c>
      <c r="AK216" s="163">
        <f t="shared" si="131"/>
        <v>90</v>
      </c>
      <c r="AL216" s="164">
        <f t="shared" si="132"/>
        <v>0</v>
      </c>
      <c r="AM216" s="164">
        <f t="shared" si="133"/>
        <v>0</v>
      </c>
      <c r="AN216" s="164">
        <f t="shared" si="134"/>
        <v>0</v>
      </c>
      <c r="AO216" s="164">
        <f t="shared" si="135"/>
        <v>0</v>
      </c>
      <c r="AP216" s="610" t="str">
        <f t="shared" si="138"/>
        <v xml:space="preserve"> </v>
      </c>
      <c r="AQ216" s="613" t="str">
        <f t="shared" si="136"/>
        <v xml:space="preserve"> </v>
      </c>
      <c r="AR216" s="613">
        <f t="shared" si="139"/>
        <v>87.75</v>
      </c>
      <c r="AS216" s="613" t="str">
        <f t="shared" si="140"/>
        <v xml:space="preserve"> </v>
      </c>
      <c r="AT216" s="613" t="str">
        <f t="shared" si="141"/>
        <v xml:space="preserve"> </v>
      </c>
      <c r="AU216" s="613" t="str">
        <f t="shared" si="142"/>
        <v xml:space="preserve"> </v>
      </c>
      <c r="AV216" s="614" t="str">
        <f t="shared" si="143"/>
        <v xml:space="preserve"> </v>
      </c>
      <c r="AW216" s="196">
        <f t="shared" si="116"/>
        <v>15</v>
      </c>
      <c r="AX216" s="165" t="str">
        <f t="shared" si="117"/>
        <v/>
      </c>
      <c r="AY216" s="193">
        <f t="shared" si="118"/>
        <v>15</v>
      </c>
      <c r="AZ216" s="183" t="str">
        <f t="shared" si="119"/>
        <v/>
      </c>
      <c r="BA216" s="173">
        <f t="shared" si="120"/>
        <v>0.75</v>
      </c>
      <c r="BB216" s="174" t="str">
        <f t="shared" si="121"/>
        <v/>
      </c>
      <c r="BC216" s="186">
        <f t="shared" si="144"/>
        <v>0.75</v>
      </c>
      <c r="BD216" s="174" t="str">
        <f t="shared" si="122"/>
        <v/>
      </c>
      <c r="BE216" s="201">
        <f t="shared" si="123"/>
        <v>5</v>
      </c>
      <c r="BF216" s="174" t="str">
        <f t="shared" si="124"/>
        <v/>
      </c>
      <c r="BG216" s="186">
        <f t="shared" si="125"/>
        <v>5</v>
      </c>
      <c r="BH216" s="175" t="str">
        <f t="shared" si="126"/>
        <v/>
      </c>
      <c r="BI216" s="632"/>
      <c r="BQ216" s="57" t="s">
        <v>1783</v>
      </c>
      <c r="BV216" s="57" t="s">
        <v>1784</v>
      </c>
      <c r="BW216" s="57"/>
      <c r="BY216" s="57" t="s">
        <v>1724</v>
      </c>
      <c r="CA216" s="57" t="s">
        <v>1785</v>
      </c>
      <c r="CC216" s="57" t="s">
        <v>1786</v>
      </c>
    </row>
    <row r="217" spans="1:140" ht="18.75" x14ac:dyDescent="0.3">
      <c r="A217" s="221"/>
      <c r="B217" s="222"/>
      <c r="C217" s="213">
        <v>206</v>
      </c>
      <c r="D217" s="207" t="s">
        <v>3684</v>
      </c>
      <c r="E217" s="16" t="s">
        <v>3649</v>
      </c>
      <c r="F217" s="17"/>
      <c r="G217" s="134">
        <v>44067</v>
      </c>
      <c r="H217" s="135">
        <v>44068</v>
      </c>
      <c r="I217" s="141" t="s">
        <v>27</v>
      </c>
      <c r="J217" s="25"/>
      <c r="K217" s="145"/>
      <c r="L217" s="28"/>
      <c r="M217" s="395">
        <v>44068</v>
      </c>
      <c r="N217" s="158">
        <f t="shared" si="127"/>
        <v>2</v>
      </c>
      <c r="O217" s="27" t="s">
        <v>27</v>
      </c>
      <c r="P217" s="27"/>
      <c r="Q217" s="27"/>
      <c r="R217" s="27"/>
      <c r="S217" s="27"/>
      <c r="T217" s="28"/>
      <c r="U217" s="29"/>
      <c r="V217" s="32">
        <v>0.25</v>
      </c>
      <c r="W217" s="318"/>
      <c r="X217" s="319">
        <v>1</v>
      </c>
      <c r="Y217" s="160">
        <f t="shared" si="113"/>
        <v>1.25</v>
      </c>
      <c r="Z217" s="159">
        <f t="shared" si="128"/>
        <v>2.5</v>
      </c>
      <c r="AA217" s="327"/>
      <c r="AB217" s="400">
        <f t="shared" si="137"/>
        <v>-30</v>
      </c>
      <c r="AC217" s="371"/>
      <c r="AD217" s="226" t="str">
        <f t="shared" si="114"/>
        <v/>
      </c>
      <c r="AE217" s="368">
        <f t="shared" si="129"/>
        <v>-27.5</v>
      </c>
      <c r="AF217" s="339"/>
      <c r="AG217" s="338"/>
      <c r="AH217" s="336"/>
      <c r="AI217" s="161">
        <f t="shared" si="130"/>
        <v>0</v>
      </c>
      <c r="AJ217" s="162">
        <f t="shared" si="115"/>
        <v>22.5</v>
      </c>
      <c r="AK217" s="163">
        <f t="shared" si="131"/>
        <v>22.5</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f t="shared" si="116"/>
        <v>2</v>
      </c>
      <c r="AX217" s="165" t="str">
        <f t="shared" si="117"/>
        <v/>
      </c>
      <c r="AY217" s="193">
        <f t="shared" si="118"/>
        <v>2</v>
      </c>
      <c r="AZ217" s="183" t="str">
        <f t="shared" si="119"/>
        <v/>
      </c>
      <c r="BA217" s="173">
        <f t="shared" si="120"/>
        <v>0.25</v>
      </c>
      <c r="BB217" s="174" t="str">
        <f t="shared" si="121"/>
        <v/>
      </c>
      <c r="BC217" s="186">
        <f t="shared" si="144"/>
        <v>0.25</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75" x14ac:dyDescent="0.3">
      <c r="A218" s="221"/>
      <c r="B218" s="222"/>
      <c r="C218" s="214">
        <v>207</v>
      </c>
      <c r="D218" s="205" t="s">
        <v>3685</v>
      </c>
      <c r="E218" s="16" t="s">
        <v>3649</v>
      </c>
      <c r="F218" s="17"/>
      <c r="G218" s="134">
        <v>44068</v>
      </c>
      <c r="H218" s="135">
        <v>44104</v>
      </c>
      <c r="I218" s="141"/>
      <c r="J218" s="25"/>
      <c r="K218" s="145"/>
      <c r="L218" s="28"/>
      <c r="M218" s="395">
        <v>44104</v>
      </c>
      <c r="N218" s="158">
        <f t="shared" si="127"/>
        <v>27</v>
      </c>
      <c r="O218" s="27"/>
      <c r="P218" s="27" t="s">
        <v>27</v>
      </c>
      <c r="Q218" s="27"/>
      <c r="R218" s="27"/>
      <c r="S218" s="27"/>
      <c r="T218" s="28"/>
      <c r="U218" s="29"/>
      <c r="V218" s="32">
        <v>0.5</v>
      </c>
      <c r="W218" s="318"/>
      <c r="X218" s="319">
        <v>3</v>
      </c>
      <c r="Y218" s="160">
        <f t="shared" si="113"/>
        <v>3.5</v>
      </c>
      <c r="Z218" s="159">
        <f t="shared" si="128"/>
        <v>5</v>
      </c>
      <c r="AA218" s="327"/>
      <c r="AB218" s="400">
        <f t="shared" si="137"/>
        <v>-30</v>
      </c>
      <c r="AC218" s="371"/>
      <c r="AD218" s="226" t="str">
        <f t="shared" si="114"/>
        <v/>
      </c>
      <c r="AE218" s="368">
        <f t="shared" si="129"/>
        <v>-25</v>
      </c>
      <c r="AF218" s="339"/>
      <c r="AG218" s="338"/>
      <c r="AH218" s="336"/>
      <c r="AI218" s="161">
        <f t="shared" si="130"/>
        <v>0</v>
      </c>
      <c r="AJ218" s="162">
        <f t="shared" si="115"/>
        <v>65</v>
      </c>
      <c r="AK218" s="163">
        <f t="shared" si="131"/>
        <v>65</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f t="shared" si="116"/>
        <v>27</v>
      </c>
      <c r="AX218" s="165" t="str">
        <f t="shared" si="117"/>
        <v/>
      </c>
      <c r="AY218" s="193">
        <f t="shared" si="118"/>
        <v>27</v>
      </c>
      <c r="AZ218" s="183" t="str">
        <f t="shared" si="119"/>
        <v/>
      </c>
      <c r="BA218" s="173">
        <f t="shared" si="120"/>
        <v>0.5</v>
      </c>
      <c r="BB218" s="174" t="str">
        <f t="shared" si="121"/>
        <v/>
      </c>
      <c r="BC218" s="186">
        <f t="shared" si="144"/>
        <v>0.5</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75" x14ac:dyDescent="0.3">
      <c r="A219" s="221"/>
      <c r="B219" s="222"/>
      <c r="C219" s="214">
        <v>208</v>
      </c>
      <c r="D219" s="205" t="s">
        <v>3686</v>
      </c>
      <c r="E219" s="16" t="s">
        <v>3649</v>
      </c>
      <c r="F219" s="17"/>
      <c r="G219" s="134">
        <v>44068</v>
      </c>
      <c r="H219" s="649">
        <v>44070</v>
      </c>
      <c r="I219" s="141" t="s">
        <v>27</v>
      </c>
      <c r="J219" s="25"/>
      <c r="K219" s="145"/>
      <c r="L219" s="28"/>
      <c r="M219" s="647">
        <v>44091</v>
      </c>
      <c r="N219" s="158">
        <f t="shared" si="127"/>
        <v>18</v>
      </c>
      <c r="O219" s="27"/>
      <c r="P219" s="27"/>
      <c r="Q219" s="27" t="s">
        <v>27</v>
      </c>
      <c r="R219" s="27"/>
      <c r="S219" s="27"/>
      <c r="T219" s="28"/>
      <c r="U219" s="29"/>
      <c r="V219" s="32">
        <v>0.25</v>
      </c>
      <c r="W219" s="318">
        <v>3.25</v>
      </c>
      <c r="X219" s="319">
        <v>1.5</v>
      </c>
      <c r="Y219" s="160">
        <f t="shared" si="113"/>
        <v>5</v>
      </c>
      <c r="Z219" s="159">
        <f t="shared" si="128"/>
        <v>67.5</v>
      </c>
      <c r="AA219" s="327"/>
      <c r="AB219" s="400">
        <f t="shared" si="137"/>
        <v>-30</v>
      </c>
      <c r="AC219" s="371"/>
      <c r="AD219" s="226" t="str">
        <f t="shared" si="114"/>
        <v/>
      </c>
      <c r="AE219" s="368">
        <f t="shared" si="129"/>
        <v>37.5</v>
      </c>
      <c r="AF219" s="339">
        <v>1.25</v>
      </c>
      <c r="AG219" s="338">
        <v>1.25</v>
      </c>
      <c r="AH219" s="336">
        <v>38.75</v>
      </c>
      <c r="AI219" s="161">
        <f t="shared" si="130"/>
        <v>38.75</v>
      </c>
      <c r="AJ219" s="162">
        <f t="shared" si="115"/>
        <v>98.75</v>
      </c>
      <c r="AK219" s="163">
        <f t="shared" si="131"/>
        <v>60</v>
      </c>
      <c r="AL219" s="164">
        <f t="shared" si="132"/>
        <v>0</v>
      </c>
      <c r="AM219" s="164">
        <f t="shared" si="133"/>
        <v>0</v>
      </c>
      <c r="AN219" s="164">
        <f t="shared" si="134"/>
        <v>0</v>
      </c>
      <c r="AO219" s="164">
        <f t="shared" si="135"/>
        <v>0</v>
      </c>
      <c r="AP219" s="610" t="str">
        <f t="shared" si="138"/>
        <v xml:space="preserve"> </v>
      </c>
      <c r="AQ219" s="613">
        <f t="shared" si="136"/>
        <v>38.75</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f t="shared" si="116"/>
        <v>18</v>
      </c>
      <c r="AX219" s="165" t="str">
        <f t="shared" si="117"/>
        <v/>
      </c>
      <c r="AY219" s="193">
        <f t="shared" si="118"/>
        <v>18</v>
      </c>
      <c r="AZ219" s="183" t="str">
        <f t="shared" si="119"/>
        <v/>
      </c>
      <c r="BA219" s="173">
        <f t="shared" si="120"/>
        <v>0.25</v>
      </c>
      <c r="BB219" s="174" t="str">
        <f t="shared" si="121"/>
        <v/>
      </c>
      <c r="BC219" s="186">
        <f t="shared" si="144"/>
        <v>0.25</v>
      </c>
      <c r="BD219" s="174" t="str">
        <f t="shared" si="122"/>
        <v/>
      </c>
      <c r="BE219" s="201">
        <f t="shared" si="123"/>
        <v>3.25</v>
      </c>
      <c r="BF219" s="174" t="str">
        <f t="shared" si="124"/>
        <v/>
      </c>
      <c r="BG219" s="186">
        <f t="shared" si="125"/>
        <v>3.25</v>
      </c>
      <c r="BH219" s="175" t="str">
        <f t="shared" si="126"/>
        <v/>
      </c>
      <c r="BI219" s="632"/>
      <c r="BQ219" s="57" t="s">
        <v>1795</v>
      </c>
      <c r="BV219" s="57" t="s">
        <v>1796</v>
      </c>
      <c r="BW219" s="57"/>
      <c r="BY219" s="57" t="s">
        <v>1797</v>
      </c>
      <c r="CA219" s="57" t="s">
        <v>1798</v>
      </c>
      <c r="CC219" s="57" t="s">
        <v>1799</v>
      </c>
    </row>
    <row r="220" spans="1:140" ht="18.75" x14ac:dyDescent="0.3">
      <c r="A220" s="221"/>
      <c r="B220" s="222"/>
      <c r="C220" s="213">
        <v>209</v>
      </c>
      <c r="D220" s="205" t="s">
        <v>3687</v>
      </c>
      <c r="E220" s="16" t="s">
        <v>3649</v>
      </c>
      <c r="F220" s="17"/>
      <c r="G220" s="134">
        <v>44071</v>
      </c>
      <c r="H220" s="135">
        <v>44085</v>
      </c>
      <c r="I220" s="141" t="s">
        <v>27</v>
      </c>
      <c r="J220" s="25"/>
      <c r="K220" s="145"/>
      <c r="L220" s="28"/>
      <c r="M220" s="395">
        <v>44085</v>
      </c>
      <c r="N220" s="158">
        <f t="shared" si="127"/>
        <v>11</v>
      </c>
      <c r="O220" s="27"/>
      <c r="P220" s="27"/>
      <c r="Q220" s="27" t="s">
        <v>27</v>
      </c>
      <c r="R220" s="27"/>
      <c r="S220" s="27"/>
      <c r="T220" s="28"/>
      <c r="U220" s="29"/>
      <c r="V220" s="32">
        <v>0.5</v>
      </c>
      <c r="W220" s="318"/>
      <c r="X220" s="319">
        <v>1</v>
      </c>
      <c r="Y220" s="160">
        <f t="shared" si="113"/>
        <v>1.5</v>
      </c>
      <c r="Z220" s="159">
        <f t="shared" si="128"/>
        <v>5</v>
      </c>
      <c r="AA220" s="327"/>
      <c r="AB220" s="400">
        <f t="shared" si="137"/>
        <v>-30</v>
      </c>
      <c r="AC220" s="371"/>
      <c r="AD220" s="226" t="str">
        <f t="shared" si="114"/>
        <v/>
      </c>
      <c r="AE220" s="368">
        <f t="shared" si="129"/>
        <v>-25</v>
      </c>
      <c r="AF220" s="339"/>
      <c r="AG220" s="338"/>
      <c r="AH220" s="336"/>
      <c r="AI220" s="161">
        <f t="shared" si="130"/>
        <v>0</v>
      </c>
      <c r="AJ220" s="162">
        <f t="shared" si="115"/>
        <v>25</v>
      </c>
      <c r="AK220" s="163">
        <f t="shared" si="131"/>
        <v>25</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f t="shared" si="116"/>
        <v>11</v>
      </c>
      <c r="AX220" s="165" t="str">
        <f t="shared" si="117"/>
        <v/>
      </c>
      <c r="AY220" s="193">
        <f t="shared" si="118"/>
        <v>11</v>
      </c>
      <c r="AZ220" s="183" t="str">
        <f t="shared" si="119"/>
        <v/>
      </c>
      <c r="BA220" s="173">
        <f t="shared" si="120"/>
        <v>0.5</v>
      </c>
      <c r="BB220" s="174" t="str">
        <f t="shared" si="121"/>
        <v/>
      </c>
      <c r="BC220" s="186">
        <f t="shared" si="144"/>
        <v>0.5</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75" x14ac:dyDescent="0.3">
      <c r="A221" s="221"/>
      <c r="B221" s="222"/>
      <c r="C221" s="214">
        <v>210</v>
      </c>
      <c r="D221" s="205" t="s">
        <v>3688</v>
      </c>
      <c r="E221" s="16" t="s">
        <v>3649</v>
      </c>
      <c r="F221" s="17"/>
      <c r="G221" s="134">
        <v>44075</v>
      </c>
      <c r="H221" s="135">
        <v>44076</v>
      </c>
      <c r="I221" s="141" t="s">
        <v>27</v>
      </c>
      <c r="J221" s="25"/>
      <c r="K221" s="145"/>
      <c r="L221" s="28"/>
      <c r="M221" s="395">
        <v>44076</v>
      </c>
      <c r="N221" s="158">
        <f t="shared" si="127"/>
        <v>2</v>
      </c>
      <c r="O221" s="27"/>
      <c r="P221" s="27" t="s">
        <v>27</v>
      </c>
      <c r="Q221" s="27"/>
      <c r="R221" s="27"/>
      <c r="S221" s="27"/>
      <c r="T221" s="28"/>
      <c r="U221" s="29"/>
      <c r="V221" s="32">
        <v>0.25</v>
      </c>
      <c r="W221" s="318"/>
      <c r="X221" s="319">
        <v>0.75</v>
      </c>
      <c r="Y221" s="160">
        <f t="shared" si="113"/>
        <v>1</v>
      </c>
      <c r="Z221" s="159">
        <f t="shared" si="128"/>
        <v>2.5</v>
      </c>
      <c r="AA221" s="327"/>
      <c r="AB221" s="400">
        <f t="shared" si="137"/>
        <v>-30</v>
      </c>
      <c r="AC221" s="371"/>
      <c r="AD221" s="226" t="str">
        <f t="shared" si="114"/>
        <v/>
      </c>
      <c r="AE221" s="368">
        <f t="shared" si="129"/>
        <v>-27.5</v>
      </c>
      <c r="AF221" s="339"/>
      <c r="AG221" s="338"/>
      <c r="AH221" s="336"/>
      <c r="AI221" s="161">
        <f t="shared" si="130"/>
        <v>0</v>
      </c>
      <c r="AJ221" s="162">
        <f t="shared" si="115"/>
        <v>17.5</v>
      </c>
      <c r="AK221" s="163">
        <f t="shared" si="131"/>
        <v>17.5</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f t="shared" si="116"/>
        <v>2</v>
      </c>
      <c r="AX221" s="165" t="str">
        <f t="shared" si="117"/>
        <v/>
      </c>
      <c r="AY221" s="193">
        <f t="shared" si="118"/>
        <v>2</v>
      </c>
      <c r="AZ221" s="183" t="str">
        <f t="shared" si="119"/>
        <v/>
      </c>
      <c r="BA221" s="173">
        <f t="shared" si="120"/>
        <v>0.25</v>
      </c>
      <c r="BB221" s="174" t="str">
        <f t="shared" si="121"/>
        <v/>
      </c>
      <c r="BC221" s="186">
        <f t="shared" si="144"/>
        <v>0.25</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75" x14ac:dyDescent="0.3">
      <c r="A222" s="221"/>
      <c r="B222" s="222"/>
      <c r="C222" s="213">
        <v>211</v>
      </c>
      <c r="D222" s="207" t="s">
        <v>3689</v>
      </c>
      <c r="E222" s="16" t="s">
        <v>3649</v>
      </c>
      <c r="F222" s="17"/>
      <c r="G222" s="134">
        <v>44075</v>
      </c>
      <c r="H222" s="135">
        <v>44076</v>
      </c>
      <c r="I222" s="141" t="s">
        <v>27</v>
      </c>
      <c r="J222" s="25"/>
      <c r="K222" s="145"/>
      <c r="L222" s="28"/>
      <c r="M222" s="395">
        <v>44076</v>
      </c>
      <c r="N222" s="158">
        <f t="shared" si="127"/>
        <v>2</v>
      </c>
      <c r="O222" s="27"/>
      <c r="P222" s="27" t="s">
        <v>27</v>
      </c>
      <c r="Q222" s="27"/>
      <c r="R222" s="27"/>
      <c r="S222" s="27"/>
      <c r="T222" s="28"/>
      <c r="U222" s="29"/>
      <c r="V222" s="32">
        <v>0.25</v>
      </c>
      <c r="W222" s="318"/>
      <c r="X222" s="319">
        <v>0.75</v>
      </c>
      <c r="Y222" s="160">
        <f t="shared" si="113"/>
        <v>1</v>
      </c>
      <c r="Z222" s="159">
        <f t="shared" si="128"/>
        <v>2.5</v>
      </c>
      <c r="AA222" s="327"/>
      <c r="AB222" s="400">
        <f t="shared" si="137"/>
        <v>-30</v>
      </c>
      <c r="AC222" s="371"/>
      <c r="AD222" s="226" t="str">
        <f t="shared" si="114"/>
        <v/>
      </c>
      <c r="AE222" s="368">
        <f t="shared" si="129"/>
        <v>-27.5</v>
      </c>
      <c r="AF222" s="339"/>
      <c r="AG222" s="338"/>
      <c r="AH222" s="336"/>
      <c r="AI222" s="161">
        <f t="shared" si="130"/>
        <v>0</v>
      </c>
      <c r="AJ222" s="162">
        <f t="shared" si="115"/>
        <v>17.5</v>
      </c>
      <c r="AK222" s="163">
        <f t="shared" si="131"/>
        <v>17.5</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f t="shared" si="116"/>
        <v>2</v>
      </c>
      <c r="AX222" s="165" t="str">
        <f t="shared" si="117"/>
        <v/>
      </c>
      <c r="AY222" s="193">
        <f t="shared" si="118"/>
        <v>2</v>
      </c>
      <c r="AZ222" s="183" t="str">
        <f t="shared" si="119"/>
        <v/>
      </c>
      <c r="BA222" s="173">
        <f t="shared" si="120"/>
        <v>0.25</v>
      </c>
      <c r="BB222" s="174" t="str">
        <f t="shared" si="121"/>
        <v/>
      </c>
      <c r="BC222" s="186">
        <f t="shared" si="144"/>
        <v>0.25</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75" x14ac:dyDescent="0.3">
      <c r="A223" s="221"/>
      <c r="B223" s="222"/>
      <c r="C223" s="214">
        <v>212</v>
      </c>
      <c r="D223" s="205" t="s">
        <v>3690</v>
      </c>
      <c r="E223" s="16" t="s">
        <v>3649</v>
      </c>
      <c r="F223" s="17"/>
      <c r="G223" s="134">
        <v>44076</v>
      </c>
      <c r="H223" s="135">
        <v>44090</v>
      </c>
      <c r="I223" s="141" t="s">
        <v>27</v>
      </c>
      <c r="J223" s="25"/>
      <c r="K223" s="145"/>
      <c r="L223" s="28" t="s">
        <v>27</v>
      </c>
      <c r="M223" s="395">
        <v>44104</v>
      </c>
      <c r="N223" s="158">
        <f t="shared" si="127"/>
        <v>21</v>
      </c>
      <c r="O223" s="27"/>
      <c r="P223" s="27"/>
      <c r="Q223" s="27" t="s">
        <v>27</v>
      </c>
      <c r="R223" s="27"/>
      <c r="S223" s="27"/>
      <c r="T223" s="28"/>
      <c r="U223" s="29"/>
      <c r="V223" s="32">
        <v>0.25</v>
      </c>
      <c r="W223" s="318">
        <v>1.25</v>
      </c>
      <c r="X223" s="319">
        <v>1</v>
      </c>
      <c r="Y223" s="160">
        <f t="shared" si="113"/>
        <v>2.5</v>
      </c>
      <c r="Z223" s="159">
        <f t="shared" si="128"/>
        <v>27.5</v>
      </c>
      <c r="AA223" s="327"/>
      <c r="AB223" s="400">
        <f t="shared" si="137"/>
        <v>-30</v>
      </c>
      <c r="AC223" s="371"/>
      <c r="AD223" s="226" t="str">
        <f t="shared" si="114"/>
        <v/>
      </c>
      <c r="AE223" s="368">
        <f t="shared" si="129"/>
        <v>-2.5</v>
      </c>
      <c r="AF223" s="339">
        <v>9.6999999999999993</v>
      </c>
      <c r="AG223" s="338">
        <v>9.6999999999999993</v>
      </c>
      <c r="AH223" s="336">
        <v>9.6999999999999993</v>
      </c>
      <c r="AI223" s="161">
        <f t="shared" si="130"/>
        <v>9.6999999999999993</v>
      </c>
      <c r="AJ223" s="162">
        <f t="shared" si="115"/>
        <v>57.2</v>
      </c>
      <c r="AK223" s="163">
        <f t="shared" si="131"/>
        <v>47.5</v>
      </c>
      <c r="AL223" s="164">
        <f t="shared" si="132"/>
        <v>0</v>
      </c>
      <c r="AM223" s="164">
        <f t="shared" si="133"/>
        <v>0</v>
      </c>
      <c r="AN223" s="164">
        <f t="shared" si="134"/>
        <v>0</v>
      </c>
      <c r="AO223" s="164">
        <f t="shared" si="135"/>
        <v>0</v>
      </c>
      <c r="AP223" s="610" t="str">
        <f t="shared" si="138"/>
        <v xml:space="preserve"> </v>
      </c>
      <c r="AQ223" s="613">
        <f t="shared" si="136"/>
        <v>9.6999999999999993</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f t="shared" si="116"/>
        <v>21</v>
      </c>
      <c r="AX223" s="165" t="str">
        <f t="shared" si="117"/>
        <v/>
      </c>
      <c r="AY223" s="193">
        <f t="shared" si="118"/>
        <v>21</v>
      </c>
      <c r="AZ223" s="183" t="str">
        <f t="shared" si="119"/>
        <v/>
      </c>
      <c r="BA223" s="173">
        <f t="shared" si="120"/>
        <v>0.25</v>
      </c>
      <c r="BB223" s="174" t="str">
        <f t="shared" si="121"/>
        <v/>
      </c>
      <c r="BC223" s="186">
        <f t="shared" si="144"/>
        <v>0.25</v>
      </c>
      <c r="BD223" s="174" t="str">
        <f t="shared" si="122"/>
        <v/>
      </c>
      <c r="BE223" s="201">
        <f t="shared" si="123"/>
        <v>1.25</v>
      </c>
      <c r="BF223" s="174" t="str">
        <f t="shared" si="124"/>
        <v/>
      </c>
      <c r="BG223" s="186">
        <f t="shared" si="125"/>
        <v>1.25</v>
      </c>
      <c r="BH223" s="175" t="str">
        <f t="shared" si="126"/>
        <v/>
      </c>
      <c r="BI223" s="632"/>
      <c r="BQ223" s="57" t="s">
        <v>1814</v>
      </c>
      <c r="BV223" s="57" t="s">
        <v>1815</v>
      </c>
      <c r="BW223" s="57"/>
      <c r="BY223" s="57" t="s">
        <v>1816</v>
      </c>
      <c r="CA223" s="57" t="s">
        <v>1817</v>
      </c>
      <c r="CC223" s="57" t="s">
        <v>1818</v>
      </c>
    </row>
    <row r="224" spans="1:140" ht="18.75" x14ac:dyDescent="0.3">
      <c r="A224" s="221"/>
      <c r="B224" s="222"/>
      <c r="C224" s="214">
        <v>213</v>
      </c>
      <c r="D224" s="205" t="s">
        <v>3691</v>
      </c>
      <c r="E224" s="16" t="s">
        <v>3649</v>
      </c>
      <c r="F224" s="17"/>
      <c r="G224" s="134">
        <v>44076</v>
      </c>
      <c r="H224" s="135">
        <v>44082</v>
      </c>
      <c r="I224" s="141" t="s">
        <v>27</v>
      </c>
      <c r="J224" s="25"/>
      <c r="K224" s="145"/>
      <c r="L224" s="28"/>
      <c r="M224" s="395">
        <v>44082</v>
      </c>
      <c r="N224" s="158">
        <f t="shared" si="127"/>
        <v>5</v>
      </c>
      <c r="O224" s="27" t="s">
        <v>27</v>
      </c>
      <c r="P224" s="27"/>
      <c r="Q224" s="27"/>
      <c r="R224" s="27"/>
      <c r="S224" s="27"/>
      <c r="T224" s="28"/>
      <c r="U224" s="29"/>
      <c r="V224" s="32">
        <v>0.25</v>
      </c>
      <c r="W224" s="318"/>
      <c r="X224" s="319">
        <v>1</v>
      </c>
      <c r="Y224" s="160">
        <f t="shared" si="113"/>
        <v>1.25</v>
      </c>
      <c r="Z224" s="159">
        <f t="shared" si="128"/>
        <v>2.5</v>
      </c>
      <c r="AA224" s="327"/>
      <c r="AB224" s="400">
        <f t="shared" si="137"/>
        <v>-30</v>
      </c>
      <c r="AC224" s="371"/>
      <c r="AD224" s="226" t="str">
        <f t="shared" si="114"/>
        <v/>
      </c>
      <c r="AE224" s="368">
        <f t="shared" si="129"/>
        <v>-27.5</v>
      </c>
      <c r="AF224" s="339">
        <v>1</v>
      </c>
      <c r="AG224" s="338">
        <v>1</v>
      </c>
      <c r="AH224" s="336">
        <v>1</v>
      </c>
      <c r="AI224" s="161">
        <f t="shared" si="130"/>
        <v>1</v>
      </c>
      <c r="AJ224" s="162">
        <f t="shared" si="115"/>
        <v>23.5</v>
      </c>
      <c r="AK224" s="163">
        <f t="shared" si="131"/>
        <v>22.5</v>
      </c>
      <c r="AL224" s="164">
        <f t="shared" si="132"/>
        <v>0</v>
      </c>
      <c r="AM224" s="164">
        <f t="shared" si="133"/>
        <v>0</v>
      </c>
      <c r="AN224" s="164">
        <f t="shared" si="134"/>
        <v>0</v>
      </c>
      <c r="AO224" s="164">
        <f t="shared" si="135"/>
        <v>0</v>
      </c>
      <c r="AP224" s="610">
        <f t="shared" si="138"/>
        <v>1</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f t="shared" si="116"/>
        <v>5</v>
      </c>
      <c r="AX224" s="165" t="str">
        <f t="shared" si="117"/>
        <v/>
      </c>
      <c r="AY224" s="193">
        <f t="shared" si="118"/>
        <v>5</v>
      </c>
      <c r="AZ224" s="183" t="str">
        <f t="shared" si="119"/>
        <v/>
      </c>
      <c r="BA224" s="173">
        <f t="shared" si="120"/>
        <v>0.25</v>
      </c>
      <c r="BB224" s="174" t="str">
        <f t="shared" si="121"/>
        <v/>
      </c>
      <c r="BC224" s="186">
        <f t="shared" si="144"/>
        <v>0.25</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t="s">
        <v>3692</v>
      </c>
      <c r="E225" s="16" t="s">
        <v>3649</v>
      </c>
      <c r="F225" s="17"/>
      <c r="G225" s="134">
        <v>44076</v>
      </c>
      <c r="H225" s="137">
        <v>44083</v>
      </c>
      <c r="I225" s="143" t="s">
        <v>27</v>
      </c>
      <c r="J225" s="80" t="s">
        <v>27</v>
      </c>
      <c r="K225" s="147"/>
      <c r="L225" s="30"/>
      <c r="M225" s="395">
        <v>44089</v>
      </c>
      <c r="N225" s="158">
        <f t="shared" si="127"/>
        <v>10</v>
      </c>
      <c r="O225" s="27"/>
      <c r="P225" s="27"/>
      <c r="Q225" s="27" t="s">
        <v>27</v>
      </c>
      <c r="R225" s="27"/>
      <c r="S225" s="27"/>
      <c r="T225" s="28"/>
      <c r="U225" s="29"/>
      <c r="V225" s="32">
        <v>0.75</v>
      </c>
      <c r="W225" s="318">
        <v>2</v>
      </c>
      <c r="X225" s="319">
        <v>1.5</v>
      </c>
      <c r="Y225" s="160">
        <f t="shared" si="113"/>
        <v>4.25</v>
      </c>
      <c r="Z225" s="159">
        <f t="shared" si="128"/>
        <v>47.5</v>
      </c>
      <c r="AA225" s="327"/>
      <c r="AB225" s="400">
        <f t="shared" si="137"/>
        <v>-30</v>
      </c>
      <c r="AC225" s="371"/>
      <c r="AD225" s="226" t="str">
        <f t="shared" si="114"/>
        <v/>
      </c>
      <c r="AE225" s="368">
        <f t="shared" si="129"/>
        <v>17.5</v>
      </c>
      <c r="AF225" s="339">
        <v>10.45</v>
      </c>
      <c r="AG225" s="338">
        <v>10.45</v>
      </c>
      <c r="AH225" s="336">
        <v>27.95</v>
      </c>
      <c r="AI225" s="161">
        <f t="shared" si="130"/>
        <v>27.95</v>
      </c>
      <c r="AJ225" s="162">
        <f t="shared" si="115"/>
        <v>87.95</v>
      </c>
      <c r="AK225" s="163">
        <f t="shared" si="131"/>
        <v>60</v>
      </c>
      <c r="AL225" s="164">
        <f t="shared" si="132"/>
        <v>0</v>
      </c>
      <c r="AM225" s="164">
        <f t="shared" si="133"/>
        <v>0</v>
      </c>
      <c r="AN225" s="164">
        <f t="shared" si="134"/>
        <v>0</v>
      </c>
      <c r="AO225" s="164">
        <f t="shared" si="135"/>
        <v>0</v>
      </c>
      <c r="AP225" s="610" t="str">
        <f t="shared" si="138"/>
        <v xml:space="preserve"> </v>
      </c>
      <c r="AQ225" s="613">
        <f t="shared" si="136"/>
        <v>27.95</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f t="shared" si="116"/>
        <v>10</v>
      </c>
      <c r="AX225" s="165" t="str">
        <f t="shared" si="117"/>
        <v/>
      </c>
      <c r="AY225" s="193">
        <f t="shared" si="118"/>
        <v>10</v>
      </c>
      <c r="AZ225" s="183" t="str">
        <f t="shared" si="119"/>
        <v/>
      </c>
      <c r="BA225" s="173">
        <f t="shared" si="120"/>
        <v>0.75</v>
      </c>
      <c r="BB225" s="174" t="str">
        <f t="shared" si="121"/>
        <v/>
      </c>
      <c r="BC225" s="186">
        <f t="shared" si="144"/>
        <v>0.75</v>
      </c>
      <c r="BD225" s="174" t="str">
        <f t="shared" si="122"/>
        <v/>
      </c>
      <c r="BE225" s="201">
        <f t="shared" si="123"/>
        <v>2</v>
      </c>
      <c r="BF225" s="174" t="str">
        <f t="shared" si="124"/>
        <v/>
      </c>
      <c r="BG225" s="186">
        <f t="shared" si="125"/>
        <v>2</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t="s">
        <v>3693</v>
      </c>
      <c r="E226" s="16" t="s">
        <v>3649</v>
      </c>
      <c r="F226" s="17"/>
      <c r="G226" s="134">
        <v>44077</v>
      </c>
      <c r="H226" s="135">
        <v>44077</v>
      </c>
      <c r="I226" s="141" t="s">
        <v>27</v>
      </c>
      <c r="J226" s="25"/>
      <c r="K226" s="145"/>
      <c r="L226" s="28"/>
      <c r="M226" s="395">
        <v>44077</v>
      </c>
      <c r="N226" s="158">
        <f t="shared" si="127"/>
        <v>1</v>
      </c>
      <c r="O226" s="27" t="s">
        <v>27</v>
      </c>
      <c r="P226" s="27"/>
      <c r="Q226" s="27"/>
      <c r="R226" s="27"/>
      <c r="S226" s="27"/>
      <c r="T226" s="28"/>
      <c r="U226" s="29"/>
      <c r="V226" s="32">
        <v>0.25</v>
      </c>
      <c r="W226" s="318"/>
      <c r="X226" s="319">
        <v>1</v>
      </c>
      <c r="Y226" s="160">
        <f t="shared" si="113"/>
        <v>1.25</v>
      </c>
      <c r="Z226" s="159">
        <f t="shared" si="128"/>
        <v>2.5</v>
      </c>
      <c r="AA226" s="327"/>
      <c r="AB226" s="400">
        <f t="shared" si="137"/>
        <v>-30</v>
      </c>
      <c r="AC226" s="371"/>
      <c r="AD226" s="226" t="str">
        <f t="shared" si="114"/>
        <v/>
      </c>
      <c r="AE226" s="368">
        <f t="shared" si="129"/>
        <v>-27.5</v>
      </c>
      <c r="AF226" s="339"/>
      <c r="AG226" s="338"/>
      <c r="AH226" s="336"/>
      <c r="AI226" s="161">
        <f t="shared" si="130"/>
        <v>0</v>
      </c>
      <c r="AJ226" s="162">
        <f t="shared" si="115"/>
        <v>22.5</v>
      </c>
      <c r="AK226" s="163">
        <f t="shared" si="131"/>
        <v>22.5</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f t="shared" si="116"/>
        <v>1</v>
      </c>
      <c r="AX226" s="165" t="str">
        <f t="shared" si="117"/>
        <v/>
      </c>
      <c r="AY226" s="193">
        <f t="shared" si="118"/>
        <v>1</v>
      </c>
      <c r="AZ226" s="183" t="str">
        <f t="shared" si="119"/>
        <v/>
      </c>
      <c r="BA226" s="173">
        <f t="shared" si="120"/>
        <v>0.25</v>
      </c>
      <c r="BB226" s="174" t="str">
        <f t="shared" si="121"/>
        <v/>
      </c>
      <c r="BC226" s="186">
        <f t="shared" si="144"/>
        <v>0.25</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t="s">
        <v>3694</v>
      </c>
      <c r="E227" s="16" t="s">
        <v>3649</v>
      </c>
      <c r="F227" s="17"/>
      <c r="G227" s="134">
        <v>44078</v>
      </c>
      <c r="H227" s="135">
        <v>44078</v>
      </c>
      <c r="I227" s="141" t="s">
        <v>27</v>
      </c>
      <c r="J227" s="25"/>
      <c r="K227" s="145"/>
      <c r="L227" s="28"/>
      <c r="M227" s="395">
        <v>44078</v>
      </c>
      <c r="N227" s="158">
        <f t="shared" si="127"/>
        <v>1</v>
      </c>
      <c r="O227" s="27"/>
      <c r="P227" s="27" t="s">
        <v>27</v>
      </c>
      <c r="Q227" s="27"/>
      <c r="R227" s="27"/>
      <c r="S227" s="27" t="s">
        <v>27</v>
      </c>
      <c r="T227" s="28"/>
      <c r="U227" s="29"/>
      <c r="V227" s="32">
        <v>0.25</v>
      </c>
      <c r="W227" s="318"/>
      <c r="X227" s="319">
        <v>0.25</v>
      </c>
      <c r="Y227" s="160">
        <f t="shared" si="113"/>
        <v>0.5</v>
      </c>
      <c r="Z227" s="159">
        <f t="shared" si="128"/>
        <v>2.5</v>
      </c>
      <c r="AA227" s="327"/>
      <c r="AB227" s="400">
        <f t="shared" si="137"/>
        <v>-30</v>
      </c>
      <c r="AC227" s="371"/>
      <c r="AD227" s="226" t="str">
        <f t="shared" si="114"/>
        <v/>
      </c>
      <c r="AE227" s="368">
        <f t="shared" si="129"/>
        <v>-27.5</v>
      </c>
      <c r="AF227" s="339"/>
      <c r="AG227" s="338"/>
      <c r="AH227" s="336"/>
      <c r="AI227" s="161">
        <f t="shared" si="130"/>
        <v>0</v>
      </c>
      <c r="AJ227" s="162">
        <f t="shared" si="115"/>
        <v>7.5</v>
      </c>
      <c r="AK227" s="163">
        <f t="shared" si="131"/>
        <v>7.5</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f t="shared" si="116"/>
        <v>1</v>
      </c>
      <c r="AX227" s="165" t="str">
        <f t="shared" si="117"/>
        <v/>
      </c>
      <c r="AY227" s="193">
        <f t="shared" si="118"/>
        <v>1</v>
      </c>
      <c r="AZ227" s="183" t="str">
        <f t="shared" si="119"/>
        <v/>
      </c>
      <c r="BA227" s="173">
        <f t="shared" si="120"/>
        <v>0.25</v>
      </c>
      <c r="BB227" s="174" t="str">
        <f t="shared" si="121"/>
        <v/>
      </c>
      <c r="BC227" s="186">
        <f t="shared" si="144"/>
        <v>0.25</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t="s">
        <v>3695</v>
      </c>
      <c r="E228" s="16" t="s">
        <v>3649</v>
      </c>
      <c r="F228" s="17"/>
      <c r="G228" s="134">
        <v>44084</v>
      </c>
      <c r="H228" s="135">
        <v>44097</v>
      </c>
      <c r="I228" s="141" t="s">
        <v>27</v>
      </c>
      <c r="J228" s="25"/>
      <c r="K228" s="145"/>
      <c r="L228" s="28"/>
      <c r="M228" s="395">
        <v>44097</v>
      </c>
      <c r="N228" s="158">
        <f t="shared" si="127"/>
        <v>10</v>
      </c>
      <c r="O228" s="27"/>
      <c r="P228" s="27"/>
      <c r="Q228" s="27" t="s">
        <v>27</v>
      </c>
      <c r="R228" s="27"/>
      <c r="S228" s="27"/>
      <c r="T228" s="28"/>
      <c r="U228" s="29"/>
      <c r="V228" s="32">
        <v>0.25</v>
      </c>
      <c r="W228" s="318">
        <v>0.25</v>
      </c>
      <c r="X228" s="319">
        <v>1</v>
      </c>
      <c r="Y228" s="160">
        <f t="shared" si="113"/>
        <v>1.5</v>
      </c>
      <c r="Z228" s="159">
        <f t="shared" si="128"/>
        <v>7.5</v>
      </c>
      <c r="AA228" s="327"/>
      <c r="AB228" s="400">
        <f t="shared" si="137"/>
        <v>-30</v>
      </c>
      <c r="AC228" s="371"/>
      <c r="AD228" s="226" t="str">
        <f t="shared" si="114"/>
        <v/>
      </c>
      <c r="AE228" s="368">
        <f t="shared" si="129"/>
        <v>-22.5</v>
      </c>
      <c r="AF228" s="339">
        <v>1</v>
      </c>
      <c r="AG228" s="338">
        <v>1</v>
      </c>
      <c r="AH228" s="336">
        <v>1</v>
      </c>
      <c r="AI228" s="161">
        <f t="shared" si="130"/>
        <v>1</v>
      </c>
      <c r="AJ228" s="162">
        <f t="shared" si="115"/>
        <v>28.5</v>
      </c>
      <c r="AK228" s="163">
        <f t="shared" si="131"/>
        <v>27.5</v>
      </c>
      <c r="AL228" s="164">
        <f t="shared" si="132"/>
        <v>0</v>
      </c>
      <c r="AM228" s="164">
        <f t="shared" si="133"/>
        <v>0</v>
      </c>
      <c r="AN228" s="164">
        <f t="shared" si="134"/>
        <v>0</v>
      </c>
      <c r="AO228" s="164">
        <f t="shared" si="135"/>
        <v>0</v>
      </c>
      <c r="AP228" s="610">
        <f t="shared" si="138"/>
        <v>1</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f t="shared" si="116"/>
        <v>10</v>
      </c>
      <c r="AX228" s="165" t="str">
        <f t="shared" si="117"/>
        <v/>
      </c>
      <c r="AY228" s="193">
        <f t="shared" si="118"/>
        <v>10</v>
      </c>
      <c r="AZ228" s="183" t="str">
        <f t="shared" si="119"/>
        <v/>
      </c>
      <c r="BA228" s="173">
        <f t="shared" si="120"/>
        <v>0.25</v>
      </c>
      <c r="BB228" s="174" t="str">
        <f t="shared" si="121"/>
        <v/>
      </c>
      <c r="BC228" s="186">
        <f t="shared" si="144"/>
        <v>0.25</v>
      </c>
      <c r="BD228" s="174" t="str">
        <f t="shared" si="122"/>
        <v/>
      </c>
      <c r="BE228" s="201">
        <f t="shared" si="123"/>
        <v>0.25</v>
      </c>
      <c r="BF228" s="174" t="str">
        <f t="shared" si="124"/>
        <v/>
      </c>
      <c r="BG228" s="186">
        <f t="shared" si="125"/>
        <v>0.25</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t="s">
        <v>3696</v>
      </c>
      <c r="E229" s="16" t="s">
        <v>3649</v>
      </c>
      <c r="F229" s="17"/>
      <c r="G229" s="134">
        <v>44084</v>
      </c>
      <c r="H229" s="135">
        <v>44089</v>
      </c>
      <c r="I229" s="141" t="s">
        <v>27</v>
      </c>
      <c r="J229" s="25"/>
      <c r="K229" s="145"/>
      <c r="L229" s="28"/>
      <c r="M229" s="395">
        <v>44089</v>
      </c>
      <c r="N229" s="158">
        <f t="shared" si="127"/>
        <v>4</v>
      </c>
      <c r="O229" s="27"/>
      <c r="P229" s="27"/>
      <c r="Q229" s="27"/>
      <c r="R229" s="27" t="s">
        <v>27</v>
      </c>
      <c r="S229" s="27"/>
      <c r="T229" s="28"/>
      <c r="U229" s="29"/>
      <c r="V229" s="32">
        <v>1.5</v>
      </c>
      <c r="W229" s="318"/>
      <c r="X229" s="319">
        <v>1</v>
      </c>
      <c r="Y229" s="160">
        <f t="shared" si="113"/>
        <v>2.5</v>
      </c>
      <c r="Z229" s="159">
        <f t="shared" si="128"/>
        <v>15</v>
      </c>
      <c r="AA229" s="327"/>
      <c r="AB229" s="400">
        <f t="shared" si="137"/>
        <v>-30</v>
      </c>
      <c r="AC229" s="371"/>
      <c r="AD229" s="226" t="str">
        <f t="shared" si="114"/>
        <v/>
      </c>
      <c r="AE229" s="368">
        <f t="shared" si="129"/>
        <v>-15</v>
      </c>
      <c r="AF229" s="339"/>
      <c r="AG229" s="338"/>
      <c r="AH229" s="336"/>
      <c r="AI229" s="161">
        <f t="shared" si="130"/>
        <v>0</v>
      </c>
      <c r="AJ229" s="162">
        <f t="shared" si="115"/>
        <v>35</v>
      </c>
      <c r="AK229" s="163">
        <f t="shared" si="131"/>
        <v>35</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f t="shared" si="116"/>
        <v>4</v>
      </c>
      <c r="AX229" s="165" t="str">
        <f t="shared" si="117"/>
        <v/>
      </c>
      <c r="AY229" s="193">
        <f t="shared" si="118"/>
        <v>4</v>
      </c>
      <c r="AZ229" s="183" t="str">
        <f t="shared" si="119"/>
        <v/>
      </c>
      <c r="BA229" s="173">
        <f t="shared" si="120"/>
        <v>1.5</v>
      </c>
      <c r="BB229" s="174" t="str">
        <f t="shared" si="121"/>
        <v/>
      </c>
      <c r="BC229" s="186">
        <f t="shared" si="144"/>
        <v>1.5</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t="s">
        <v>3697</v>
      </c>
      <c r="E230" s="16" t="s">
        <v>3649</v>
      </c>
      <c r="F230" s="17"/>
      <c r="G230" s="134">
        <v>44084</v>
      </c>
      <c r="H230" s="135">
        <v>44097</v>
      </c>
      <c r="I230" s="141" t="s">
        <v>27</v>
      </c>
      <c r="J230" s="25"/>
      <c r="K230" s="145"/>
      <c r="L230" s="28"/>
      <c r="M230" s="395">
        <v>44097</v>
      </c>
      <c r="N230" s="158">
        <f t="shared" si="127"/>
        <v>10</v>
      </c>
      <c r="O230" s="27" t="s">
        <v>27</v>
      </c>
      <c r="P230" s="27"/>
      <c r="Q230" s="27"/>
      <c r="R230" s="27"/>
      <c r="S230" s="27"/>
      <c r="T230" s="28"/>
      <c r="U230" s="29"/>
      <c r="V230" s="32">
        <v>0.25</v>
      </c>
      <c r="W230" s="318"/>
      <c r="X230" s="319">
        <v>0.5</v>
      </c>
      <c r="Y230" s="160">
        <f t="shared" si="113"/>
        <v>0.75</v>
      </c>
      <c r="Z230" s="159">
        <f t="shared" si="128"/>
        <v>2.5</v>
      </c>
      <c r="AA230" s="327"/>
      <c r="AB230" s="400">
        <f t="shared" si="137"/>
        <v>-30</v>
      </c>
      <c r="AC230" s="371"/>
      <c r="AD230" s="226" t="str">
        <f t="shared" si="114"/>
        <v/>
      </c>
      <c r="AE230" s="368">
        <f t="shared" si="129"/>
        <v>-27.5</v>
      </c>
      <c r="AF230" s="339">
        <v>1</v>
      </c>
      <c r="AG230" s="338">
        <v>1</v>
      </c>
      <c r="AH230" s="336">
        <v>1</v>
      </c>
      <c r="AI230" s="161">
        <f t="shared" si="130"/>
        <v>1</v>
      </c>
      <c r="AJ230" s="162">
        <f t="shared" si="115"/>
        <v>13.5</v>
      </c>
      <c r="AK230" s="163">
        <f t="shared" si="131"/>
        <v>12.5</v>
      </c>
      <c r="AL230" s="164">
        <f t="shared" si="132"/>
        <v>0</v>
      </c>
      <c r="AM230" s="164">
        <f t="shared" si="133"/>
        <v>0</v>
      </c>
      <c r="AN230" s="164">
        <f t="shared" si="134"/>
        <v>0</v>
      </c>
      <c r="AO230" s="164">
        <f t="shared" si="135"/>
        <v>0</v>
      </c>
      <c r="AP230" s="610">
        <f t="shared" si="138"/>
        <v>1</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f t="shared" si="116"/>
        <v>10</v>
      </c>
      <c r="AX230" s="165" t="str">
        <f t="shared" si="117"/>
        <v/>
      </c>
      <c r="AY230" s="193">
        <f t="shared" si="118"/>
        <v>10</v>
      </c>
      <c r="AZ230" s="183" t="str">
        <f t="shared" si="119"/>
        <v/>
      </c>
      <c r="BA230" s="173">
        <f t="shared" si="120"/>
        <v>0.25</v>
      </c>
      <c r="BB230" s="174" t="str">
        <f t="shared" si="121"/>
        <v/>
      </c>
      <c r="BC230" s="186">
        <f t="shared" si="144"/>
        <v>0.25</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t="s">
        <v>3698</v>
      </c>
      <c r="E231" s="16" t="s">
        <v>3649</v>
      </c>
      <c r="F231" s="17"/>
      <c r="G231" s="134">
        <v>44084</v>
      </c>
      <c r="H231" s="135">
        <v>44119</v>
      </c>
      <c r="I231" s="141"/>
      <c r="J231" s="25" t="s">
        <v>27</v>
      </c>
      <c r="K231" s="145"/>
      <c r="L231" s="28"/>
      <c r="M231" s="395">
        <v>44132</v>
      </c>
      <c r="N231" s="158">
        <f t="shared" si="127"/>
        <v>35</v>
      </c>
      <c r="O231" s="27"/>
      <c r="P231" s="27"/>
      <c r="Q231" s="27" t="s">
        <v>27</v>
      </c>
      <c r="R231" s="27"/>
      <c r="S231" s="27"/>
      <c r="T231" s="28"/>
      <c r="U231" s="29"/>
      <c r="V231" s="32">
        <v>1</v>
      </c>
      <c r="W231" s="318">
        <v>4.75</v>
      </c>
      <c r="X231" s="319">
        <v>3</v>
      </c>
      <c r="Y231" s="160">
        <f t="shared" si="113"/>
        <v>8.75</v>
      </c>
      <c r="Z231" s="159">
        <f t="shared" si="128"/>
        <v>105</v>
      </c>
      <c r="AA231" s="327"/>
      <c r="AB231" s="400">
        <f t="shared" si="137"/>
        <v>-30</v>
      </c>
      <c r="AC231" s="371"/>
      <c r="AD231" s="226" t="str">
        <f t="shared" si="114"/>
        <v/>
      </c>
      <c r="AE231" s="368">
        <f t="shared" si="129"/>
        <v>75</v>
      </c>
      <c r="AF231" s="339">
        <v>13.85</v>
      </c>
      <c r="AG231" s="338">
        <v>13.85</v>
      </c>
      <c r="AH231" s="336">
        <v>88.85</v>
      </c>
      <c r="AI231" s="161">
        <f t="shared" si="130"/>
        <v>88.85</v>
      </c>
      <c r="AJ231" s="162">
        <f t="shared" si="115"/>
        <v>178.85</v>
      </c>
      <c r="AK231" s="163">
        <f t="shared" si="131"/>
        <v>90</v>
      </c>
      <c r="AL231" s="164">
        <f t="shared" si="132"/>
        <v>0</v>
      </c>
      <c r="AM231" s="164">
        <f t="shared" si="133"/>
        <v>0</v>
      </c>
      <c r="AN231" s="164">
        <f t="shared" si="134"/>
        <v>0</v>
      </c>
      <c r="AO231" s="164">
        <f t="shared" si="135"/>
        <v>0</v>
      </c>
      <c r="AP231" s="610" t="str">
        <f t="shared" si="138"/>
        <v xml:space="preserve"> </v>
      </c>
      <c r="AQ231" s="613" t="str">
        <f t="shared" si="136"/>
        <v xml:space="preserve"> </v>
      </c>
      <c r="AR231" s="613">
        <f t="shared" si="139"/>
        <v>88.85</v>
      </c>
      <c r="AS231" s="613" t="str">
        <f t="shared" si="140"/>
        <v xml:space="preserve"> </v>
      </c>
      <c r="AT231" s="613" t="str">
        <f t="shared" si="141"/>
        <v xml:space="preserve"> </v>
      </c>
      <c r="AU231" s="613" t="str">
        <f t="shared" si="142"/>
        <v xml:space="preserve"> </v>
      </c>
      <c r="AV231" s="614" t="str">
        <f t="shared" si="143"/>
        <v xml:space="preserve"> </v>
      </c>
      <c r="AW231" s="196">
        <f t="shared" si="116"/>
        <v>35</v>
      </c>
      <c r="AX231" s="165" t="str">
        <f t="shared" si="117"/>
        <v/>
      </c>
      <c r="AY231" s="193">
        <f t="shared" si="118"/>
        <v>35</v>
      </c>
      <c r="AZ231" s="183" t="str">
        <f t="shared" si="119"/>
        <v/>
      </c>
      <c r="BA231" s="173">
        <f t="shared" si="120"/>
        <v>1</v>
      </c>
      <c r="BB231" s="174" t="str">
        <f t="shared" si="121"/>
        <v/>
      </c>
      <c r="BC231" s="186">
        <f t="shared" si="144"/>
        <v>1</v>
      </c>
      <c r="BD231" s="174" t="str">
        <f t="shared" si="122"/>
        <v/>
      </c>
      <c r="BE231" s="201">
        <f t="shared" si="123"/>
        <v>4.75</v>
      </c>
      <c r="BF231" s="174" t="str">
        <f t="shared" si="124"/>
        <v/>
      </c>
      <c r="BG231" s="186">
        <f t="shared" si="125"/>
        <v>4.75</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t="s">
        <v>3699</v>
      </c>
      <c r="E232" s="16" t="s">
        <v>3649</v>
      </c>
      <c r="F232" s="17"/>
      <c r="G232" s="134">
        <v>44084</v>
      </c>
      <c r="H232" s="135">
        <v>44092</v>
      </c>
      <c r="I232" s="141" t="s">
        <v>27</v>
      </c>
      <c r="J232" s="25"/>
      <c r="K232" s="145"/>
      <c r="L232" s="28"/>
      <c r="M232" s="395">
        <v>44092</v>
      </c>
      <c r="N232" s="158">
        <f t="shared" si="127"/>
        <v>7</v>
      </c>
      <c r="O232" s="27"/>
      <c r="P232" s="27"/>
      <c r="Q232" s="27" t="s">
        <v>27</v>
      </c>
      <c r="R232" s="27"/>
      <c r="S232" s="27"/>
      <c r="T232" s="28"/>
      <c r="U232" s="29"/>
      <c r="V232" s="32">
        <v>0.25</v>
      </c>
      <c r="W232" s="318">
        <v>0.75</v>
      </c>
      <c r="X232" s="319">
        <v>0.5</v>
      </c>
      <c r="Y232" s="160">
        <f t="shared" si="113"/>
        <v>1.5</v>
      </c>
      <c r="Z232" s="159">
        <f t="shared" si="128"/>
        <v>17.5</v>
      </c>
      <c r="AA232" s="327"/>
      <c r="AB232" s="400">
        <f t="shared" si="137"/>
        <v>-30</v>
      </c>
      <c r="AC232" s="371"/>
      <c r="AD232" s="226" t="str">
        <f t="shared" si="114"/>
        <v/>
      </c>
      <c r="AE232" s="368">
        <f t="shared" si="129"/>
        <v>-12.5</v>
      </c>
      <c r="AF232" s="339">
        <v>8.4</v>
      </c>
      <c r="AG232" s="338">
        <v>8.4</v>
      </c>
      <c r="AH232" s="336">
        <v>8.4</v>
      </c>
      <c r="AI232" s="161">
        <f t="shared" si="130"/>
        <v>8.4</v>
      </c>
      <c r="AJ232" s="162">
        <f t="shared" si="115"/>
        <v>35.9</v>
      </c>
      <c r="AK232" s="163">
        <f t="shared" si="131"/>
        <v>27.5</v>
      </c>
      <c r="AL232" s="164">
        <f t="shared" si="132"/>
        <v>0</v>
      </c>
      <c r="AM232" s="164">
        <f t="shared" si="133"/>
        <v>0</v>
      </c>
      <c r="AN232" s="164">
        <f t="shared" si="134"/>
        <v>0</v>
      </c>
      <c r="AO232" s="164">
        <f t="shared" si="135"/>
        <v>0</v>
      </c>
      <c r="AP232" s="610" t="str">
        <f t="shared" si="138"/>
        <v xml:space="preserve"> </v>
      </c>
      <c r="AQ232" s="613">
        <f t="shared" si="136"/>
        <v>8.4</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f t="shared" si="116"/>
        <v>7</v>
      </c>
      <c r="AX232" s="165" t="str">
        <f t="shared" si="117"/>
        <v/>
      </c>
      <c r="AY232" s="193">
        <f t="shared" si="118"/>
        <v>7</v>
      </c>
      <c r="AZ232" s="183" t="str">
        <f t="shared" si="119"/>
        <v/>
      </c>
      <c r="BA232" s="173">
        <f t="shared" si="120"/>
        <v>0.25</v>
      </c>
      <c r="BB232" s="174" t="str">
        <f t="shared" si="121"/>
        <v/>
      </c>
      <c r="BC232" s="186">
        <f t="shared" si="144"/>
        <v>0.25</v>
      </c>
      <c r="BD232" s="174" t="str">
        <f t="shared" si="122"/>
        <v/>
      </c>
      <c r="BE232" s="201">
        <f t="shared" si="123"/>
        <v>0.75</v>
      </c>
      <c r="BF232" s="174" t="str">
        <f t="shared" si="124"/>
        <v/>
      </c>
      <c r="BG232" s="186">
        <f t="shared" si="125"/>
        <v>0.75</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t="s">
        <v>3700</v>
      </c>
      <c r="E233" s="16" t="s">
        <v>3649</v>
      </c>
      <c r="F233" s="17"/>
      <c r="G233" s="134">
        <v>44089</v>
      </c>
      <c r="H233" s="645">
        <v>44098</v>
      </c>
      <c r="I233" s="141" t="s">
        <v>27</v>
      </c>
      <c r="J233" s="25"/>
      <c r="K233" s="145"/>
      <c r="L233" s="28"/>
      <c r="M233" s="646">
        <v>44096</v>
      </c>
      <c r="N233" s="158">
        <f t="shared" si="127"/>
        <v>6</v>
      </c>
      <c r="O233" s="27" t="s">
        <v>27</v>
      </c>
      <c r="P233" s="27"/>
      <c r="Q233" s="27"/>
      <c r="R233" s="27"/>
      <c r="S233" s="27"/>
      <c r="T233" s="28"/>
      <c r="U233" s="29"/>
      <c r="V233" s="32">
        <v>0.25</v>
      </c>
      <c r="W233" s="318"/>
      <c r="X233" s="319">
        <v>0.25</v>
      </c>
      <c r="Y233" s="160">
        <f t="shared" si="113"/>
        <v>0.5</v>
      </c>
      <c r="Z233" s="159">
        <f t="shared" si="128"/>
        <v>2.5</v>
      </c>
      <c r="AA233" s="327"/>
      <c r="AB233" s="400">
        <f t="shared" si="137"/>
        <v>-30</v>
      </c>
      <c r="AC233" s="371"/>
      <c r="AD233" s="226" t="str">
        <f t="shared" si="114"/>
        <v/>
      </c>
      <c r="AE233" s="368">
        <f t="shared" si="129"/>
        <v>-27.5</v>
      </c>
      <c r="AF233" s="339"/>
      <c r="AG233" s="338"/>
      <c r="AH233" s="336"/>
      <c r="AI233" s="161">
        <f t="shared" si="130"/>
        <v>0</v>
      </c>
      <c r="AJ233" s="162">
        <f t="shared" si="115"/>
        <v>7.5</v>
      </c>
      <c r="AK233" s="163">
        <f t="shared" si="131"/>
        <v>7.5</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f t="shared" si="116"/>
        <v>6</v>
      </c>
      <c r="AX233" s="165" t="str">
        <f t="shared" si="117"/>
        <v/>
      </c>
      <c r="AY233" s="193">
        <f t="shared" si="118"/>
        <v>6</v>
      </c>
      <c r="AZ233" s="183" t="str">
        <f t="shared" si="119"/>
        <v/>
      </c>
      <c r="BA233" s="173">
        <f t="shared" si="120"/>
        <v>0.25</v>
      </c>
      <c r="BB233" s="174" t="str">
        <f t="shared" si="121"/>
        <v/>
      </c>
      <c r="BC233" s="186">
        <f t="shared" si="144"/>
        <v>0.25</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t="s">
        <v>3701</v>
      </c>
      <c r="E234" s="16" t="s">
        <v>3649</v>
      </c>
      <c r="F234" s="17"/>
      <c r="G234" s="134">
        <v>44089</v>
      </c>
      <c r="H234" s="649">
        <v>44098</v>
      </c>
      <c r="I234" s="141" t="s">
        <v>27</v>
      </c>
      <c r="J234" s="25"/>
      <c r="K234" s="145"/>
      <c r="L234" s="28"/>
      <c r="M234" s="646">
        <v>44099</v>
      </c>
      <c r="N234" s="158">
        <f t="shared" si="127"/>
        <v>9</v>
      </c>
      <c r="O234" s="27"/>
      <c r="P234" s="27"/>
      <c r="Q234" s="27" t="s">
        <v>27</v>
      </c>
      <c r="R234" s="27"/>
      <c r="S234" s="679" t="s">
        <v>27</v>
      </c>
      <c r="T234" s="28"/>
      <c r="U234" s="29"/>
      <c r="V234" s="32">
        <v>1</v>
      </c>
      <c r="W234" s="318"/>
      <c r="X234" s="319">
        <v>1</v>
      </c>
      <c r="Y234" s="160">
        <f t="shared" si="113"/>
        <v>2</v>
      </c>
      <c r="Z234" s="159">
        <f t="shared" si="128"/>
        <v>10</v>
      </c>
      <c r="AA234" s="327"/>
      <c r="AB234" s="400">
        <f t="shared" si="137"/>
        <v>-30</v>
      </c>
      <c r="AC234" s="371"/>
      <c r="AD234" s="226" t="str">
        <f t="shared" si="114"/>
        <v/>
      </c>
      <c r="AE234" s="368">
        <f t="shared" si="129"/>
        <v>-20</v>
      </c>
      <c r="AF234" s="339">
        <v>1.25</v>
      </c>
      <c r="AG234" s="338">
        <v>1.25</v>
      </c>
      <c r="AH234" s="336"/>
      <c r="AI234" s="161">
        <f t="shared" si="130"/>
        <v>1.25</v>
      </c>
      <c r="AJ234" s="162">
        <f t="shared" si="115"/>
        <v>31.25</v>
      </c>
      <c r="AK234" s="163">
        <f t="shared" si="131"/>
        <v>31.25</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f t="shared" si="116"/>
        <v>9</v>
      </c>
      <c r="AX234" s="165" t="str">
        <f t="shared" si="117"/>
        <v/>
      </c>
      <c r="AY234" s="193">
        <f t="shared" si="118"/>
        <v>9</v>
      </c>
      <c r="AZ234" s="183" t="str">
        <f t="shared" si="119"/>
        <v/>
      </c>
      <c r="BA234" s="173">
        <f t="shared" si="120"/>
        <v>1</v>
      </c>
      <c r="BB234" s="174" t="str">
        <f t="shared" si="121"/>
        <v/>
      </c>
      <c r="BC234" s="186">
        <f t="shared" si="144"/>
        <v>1</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5" t="s">
        <v>3702</v>
      </c>
      <c r="E235" s="16" t="s">
        <v>3649</v>
      </c>
      <c r="F235" s="17"/>
      <c r="G235" s="134">
        <v>44089</v>
      </c>
      <c r="H235" s="135">
        <v>44104</v>
      </c>
      <c r="I235" s="141"/>
      <c r="J235" s="25" t="s">
        <v>27</v>
      </c>
      <c r="K235" s="145"/>
      <c r="L235" s="28"/>
      <c r="M235" s="646">
        <v>44124</v>
      </c>
      <c r="N235" s="158">
        <f t="shared" si="127"/>
        <v>26</v>
      </c>
      <c r="O235" s="27"/>
      <c r="P235" s="27"/>
      <c r="Q235" s="27" t="s">
        <v>27</v>
      </c>
      <c r="R235" s="27"/>
      <c r="S235" s="27"/>
      <c r="T235" s="28"/>
      <c r="U235" s="29"/>
      <c r="V235" s="32">
        <v>0.5</v>
      </c>
      <c r="W235" s="318">
        <v>6.5</v>
      </c>
      <c r="X235" s="319">
        <v>3</v>
      </c>
      <c r="Y235" s="160">
        <f t="shared" si="113"/>
        <v>10</v>
      </c>
      <c r="Z235" s="159">
        <f t="shared" si="128"/>
        <v>135</v>
      </c>
      <c r="AA235" s="327"/>
      <c r="AB235" s="400">
        <f t="shared" si="137"/>
        <v>-30</v>
      </c>
      <c r="AC235" s="371"/>
      <c r="AD235" s="226" t="str">
        <f t="shared" si="114"/>
        <v/>
      </c>
      <c r="AE235" s="368">
        <f t="shared" si="129"/>
        <v>105</v>
      </c>
      <c r="AF235" s="339">
        <v>1.25</v>
      </c>
      <c r="AG235" s="338">
        <v>1.25</v>
      </c>
      <c r="AH235" s="336">
        <v>106.25</v>
      </c>
      <c r="AI235" s="161">
        <f t="shared" si="130"/>
        <v>106.25</v>
      </c>
      <c r="AJ235" s="162">
        <f t="shared" si="115"/>
        <v>196.25</v>
      </c>
      <c r="AK235" s="163">
        <f t="shared" si="131"/>
        <v>90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f t="shared" si="140"/>
        <v>106.25</v>
      </c>
      <c r="AT235" s="613" t="str">
        <f t="shared" si="141"/>
        <v xml:space="preserve"> </v>
      </c>
      <c r="AU235" s="613" t="str">
        <f t="shared" si="142"/>
        <v xml:space="preserve"> </v>
      </c>
      <c r="AV235" s="614" t="str">
        <f t="shared" si="143"/>
        <v xml:space="preserve"> </v>
      </c>
      <c r="AW235" s="196">
        <f t="shared" si="116"/>
        <v>26</v>
      </c>
      <c r="AX235" s="165" t="str">
        <f t="shared" si="117"/>
        <v/>
      </c>
      <c r="AY235" s="193">
        <f t="shared" si="118"/>
        <v>26</v>
      </c>
      <c r="AZ235" s="183" t="str">
        <f t="shared" si="119"/>
        <v/>
      </c>
      <c r="BA235" s="173">
        <f t="shared" si="120"/>
        <v>0.5</v>
      </c>
      <c r="BB235" s="174" t="str">
        <f t="shared" si="121"/>
        <v/>
      </c>
      <c r="BC235" s="186">
        <f t="shared" si="144"/>
        <v>0.5</v>
      </c>
      <c r="BD235" s="174" t="str">
        <f t="shared" si="122"/>
        <v/>
      </c>
      <c r="BE235" s="201">
        <f t="shared" si="123"/>
        <v>6.5</v>
      </c>
      <c r="BF235" s="174" t="str">
        <f t="shared" si="124"/>
        <v/>
      </c>
      <c r="BG235" s="186">
        <f t="shared" si="125"/>
        <v>6.5</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7" t="s">
        <v>3703</v>
      </c>
      <c r="E236" s="18" t="s">
        <v>3653</v>
      </c>
      <c r="F236" s="17"/>
      <c r="G236" s="134">
        <v>44089</v>
      </c>
      <c r="H236" s="135">
        <v>44113</v>
      </c>
      <c r="I236" s="141"/>
      <c r="J236" s="25"/>
      <c r="K236" s="145" t="s">
        <v>27</v>
      </c>
      <c r="L236" s="28"/>
      <c r="M236" s="395">
        <v>44113</v>
      </c>
      <c r="N236" s="158">
        <f t="shared" si="127"/>
        <v>19</v>
      </c>
      <c r="O236" s="27" t="s">
        <v>27</v>
      </c>
      <c r="P236" s="27"/>
      <c r="Q236" s="27"/>
      <c r="R236" s="27"/>
      <c r="S236" s="27"/>
      <c r="T236" s="28"/>
      <c r="U236" s="29"/>
      <c r="V236" s="32">
        <v>3</v>
      </c>
      <c r="W236" s="318"/>
      <c r="X236" s="319">
        <v>8</v>
      </c>
      <c r="Y236" s="160">
        <f t="shared" si="113"/>
        <v>11</v>
      </c>
      <c r="Z236" s="159">
        <f t="shared" si="128"/>
        <v>30</v>
      </c>
      <c r="AA236" s="327"/>
      <c r="AB236" s="400">
        <f t="shared" si="137"/>
        <v>-30</v>
      </c>
      <c r="AC236" s="371"/>
      <c r="AD236" s="226" t="str">
        <f t="shared" si="114"/>
        <v/>
      </c>
      <c r="AE236" s="368">
        <f t="shared" si="129"/>
        <v>0</v>
      </c>
      <c r="AF236" s="331"/>
      <c r="AG236" s="333"/>
      <c r="AH236" s="334"/>
      <c r="AI236" s="161">
        <f t="shared" si="130"/>
        <v>0</v>
      </c>
      <c r="AJ236" s="162">
        <f t="shared" si="115"/>
        <v>190</v>
      </c>
      <c r="AK236" s="163">
        <f t="shared" si="131"/>
        <v>190</v>
      </c>
      <c r="AL236" s="164">
        <f t="shared" si="132"/>
        <v>0</v>
      </c>
      <c r="AM236" s="164">
        <f t="shared" si="133"/>
        <v>0</v>
      </c>
      <c r="AN236" s="164">
        <f t="shared" si="134"/>
        <v>190</v>
      </c>
      <c r="AO236" s="164">
        <f t="shared" si="135"/>
        <v>190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f t="shared" si="116"/>
        <v>19</v>
      </c>
      <c r="AX236" s="165">
        <f t="shared" si="117"/>
        <v>19</v>
      </c>
      <c r="AY236" s="193" t="str">
        <f t="shared" si="118"/>
        <v/>
      </c>
      <c r="AZ236" s="183" t="str">
        <f t="shared" si="119"/>
        <v/>
      </c>
      <c r="BA236" s="173">
        <f t="shared" si="120"/>
        <v>3</v>
      </c>
      <c r="BB236" s="174">
        <f t="shared" si="121"/>
        <v>3</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9" t="s">
        <v>3704</v>
      </c>
      <c r="E237" s="19" t="s">
        <v>3649</v>
      </c>
      <c r="F237" s="17"/>
      <c r="G237" s="138">
        <v>44091</v>
      </c>
      <c r="H237" s="645">
        <v>44098</v>
      </c>
      <c r="I237" s="141" t="s">
        <v>27</v>
      </c>
      <c r="J237" s="25"/>
      <c r="K237" s="145"/>
      <c r="L237" s="28"/>
      <c r="M237" s="395">
        <v>44118</v>
      </c>
      <c r="N237" s="158">
        <f t="shared" si="127"/>
        <v>20</v>
      </c>
      <c r="O237" s="27"/>
      <c r="P237" s="27"/>
      <c r="Q237" s="27" t="s">
        <v>27</v>
      </c>
      <c r="R237" s="27"/>
      <c r="S237" s="27"/>
      <c r="T237" s="28"/>
      <c r="U237" s="29"/>
      <c r="V237" s="32">
        <v>0.5</v>
      </c>
      <c r="W237" s="318">
        <v>13.5</v>
      </c>
      <c r="X237" s="319">
        <v>5</v>
      </c>
      <c r="Y237" s="160">
        <f t="shared" si="113"/>
        <v>19</v>
      </c>
      <c r="Z237" s="159">
        <f t="shared" si="128"/>
        <v>275</v>
      </c>
      <c r="AA237" s="327"/>
      <c r="AB237" s="400">
        <f t="shared" si="137"/>
        <v>-30</v>
      </c>
      <c r="AC237" s="371"/>
      <c r="AD237" s="226" t="str">
        <f t="shared" si="114"/>
        <v/>
      </c>
      <c r="AE237" s="368">
        <f t="shared" si="129"/>
        <v>245</v>
      </c>
      <c r="AF237" s="339">
        <v>1.25</v>
      </c>
      <c r="AG237" s="338">
        <v>1.25</v>
      </c>
      <c r="AH237" s="336">
        <v>246.25</v>
      </c>
      <c r="AI237" s="161">
        <f t="shared" si="130"/>
        <v>246.25</v>
      </c>
      <c r="AJ237" s="162">
        <f t="shared" si="115"/>
        <v>376.25</v>
      </c>
      <c r="AK237" s="163">
        <f t="shared" si="131"/>
        <v>130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f t="shared" si="140"/>
        <v>246.25</v>
      </c>
      <c r="AT237" s="613" t="str">
        <f t="shared" si="141"/>
        <v xml:space="preserve"> </v>
      </c>
      <c r="AU237" s="613" t="str">
        <f t="shared" si="142"/>
        <v xml:space="preserve"> </v>
      </c>
      <c r="AV237" s="614" t="str">
        <f t="shared" si="143"/>
        <v xml:space="preserve"> </v>
      </c>
      <c r="AW237" s="196">
        <f t="shared" si="116"/>
        <v>20</v>
      </c>
      <c r="AX237" s="165" t="str">
        <f t="shared" si="117"/>
        <v/>
      </c>
      <c r="AY237" s="193">
        <f t="shared" si="118"/>
        <v>20</v>
      </c>
      <c r="AZ237" s="183" t="str">
        <f t="shared" si="119"/>
        <v/>
      </c>
      <c r="BA237" s="173">
        <f t="shared" si="120"/>
        <v>0.5</v>
      </c>
      <c r="BB237" s="174" t="str">
        <f t="shared" si="121"/>
        <v/>
      </c>
      <c r="BC237" s="186">
        <f t="shared" si="144"/>
        <v>0.5</v>
      </c>
      <c r="BD237" s="174" t="str">
        <f t="shared" si="122"/>
        <v/>
      </c>
      <c r="BE237" s="201">
        <f t="shared" si="123"/>
        <v>13.5</v>
      </c>
      <c r="BF237" s="174" t="str">
        <f t="shared" si="124"/>
        <v/>
      </c>
      <c r="BG237" s="186">
        <f t="shared" si="125"/>
        <v>13.5</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t="s">
        <v>3705</v>
      </c>
      <c r="E238" s="16" t="s">
        <v>3649</v>
      </c>
      <c r="F238" s="17"/>
      <c r="G238" s="134">
        <v>44092</v>
      </c>
      <c r="H238" s="137">
        <v>44104</v>
      </c>
      <c r="I238" s="143" t="s">
        <v>27</v>
      </c>
      <c r="J238" s="80"/>
      <c r="K238" s="147"/>
      <c r="L238" s="30"/>
      <c r="M238" s="658">
        <v>44133</v>
      </c>
      <c r="N238" s="158">
        <f t="shared" si="127"/>
        <v>30</v>
      </c>
      <c r="O238" s="27"/>
      <c r="P238" s="27"/>
      <c r="Q238" s="27" t="s">
        <v>27</v>
      </c>
      <c r="R238" s="27"/>
      <c r="S238" s="27"/>
      <c r="T238" s="684" t="s">
        <v>27</v>
      </c>
      <c r="U238" s="31"/>
      <c r="V238" s="32">
        <v>0.25</v>
      </c>
      <c r="W238" s="320">
        <v>3.75</v>
      </c>
      <c r="X238" s="318">
        <v>2</v>
      </c>
      <c r="Y238" s="160">
        <f t="shared" si="113"/>
        <v>6</v>
      </c>
      <c r="Z238" s="159">
        <f t="shared" si="128"/>
        <v>77.5</v>
      </c>
      <c r="AA238" s="327"/>
      <c r="AB238" s="400">
        <f t="shared" si="137"/>
        <v>-30</v>
      </c>
      <c r="AC238" s="371"/>
      <c r="AD238" s="226" t="str">
        <f t="shared" si="114"/>
        <v/>
      </c>
      <c r="AE238" s="368">
        <f t="shared" si="129"/>
        <v>47.5</v>
      </c>
      <c r="AF238" s="340">
        <v>1.25</v>
      </c>
      <c r="AG238" s="341">
        <v>1.25</v>
      </c>
      <c r="AH238" s="339"/>
      <c r="AI238" s="161">
        <f t="shared" si="130"/>
        <v>48.75</v>
      </c>
      <c r="AJ238" s="162">
        <f t="shared" si="115"/>
        <v>118.75</v>
      </c>
      <c r="AK238" s="163">
        <f t="shared" si="131"/>
        <v>118.75</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f t="shared" si="116"/>
        <v>30</v>
      </c>
      <c r="AX238" s="165" t="str">
        <f t="shared" si="117"/>
        <v/>
      </c>
      <c r="AY238" s="193">
        <f t="shared" si="118"/>
        <v>30</v>
      </c>
      <c r="AZ238" s="183" t="str">
        <f t="shared" si="119"/>
        <v/>
      </c>
      <c r="BA238" s="173">
        <f t="shared" si="120"/>
        <v>0.25</v>
      </c>
      <c r="BB238" s="174" t="str">
        <f t="shared" si="121"/>
        <v/>
      </c>
      <c r="BC238" s="186">
        <f t="shared" si="144"/>
        <v>0.25</v>
      </c>
      <c r="BD238" s="174" t="str">
        <f t="shared" si="122"/>
        <v/>
      </c>
      <c r="BE238" s="201">
        <f t="shared" si="123"/>
        <v>3.75</v>
      </c>
      <c r="BF238" s="174" t="str">
        <f t="shared" si="124"/>
        <v/>
      </c>
      <c r="BG238" s="186">
        <f t="shared" si="125"/>
        <v>3.75</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650" t="s">
        <v>3706</v>
      </c>
      <c r="E239" s="659" t="s">
        <v>3674</v>
      </c>
      <c r="F239" s="652"/>
      <c r="G239" s="653">
        <v>44095</v>
      </c>
      <c r="H239" s="660">
        <v>44103</v>
      </c>
      <c r="I239" s="654" t="s">
        <v>27</v>
      </c>
      <c r="J239" s="655"/>
      <c r="K239" s="656"/>
      <c r="L239" s="657"/>
      <c r="M239" s="646">
        <v>44153</v>
      </c>
      <c r="N239" s="158">
        <f t="shared" si="127"/>
        <v>43</v>
      </c>
      <c r="O239" s="679"/>
      <c r="P239" s="679"/>
      <c r="Q239" s="679" t="s">
        <v>27</v>
      </c>
      <c r="R239" s="679"/>
      <c r="S239" s="679"/>
      <c r="T239" s="679"/>
      <c r="U239" s="657"/>
      <c r="V239" s="681">
        <v>1</v>
      </c>
      <c r="W239" s="682">
        <v>1</v>
      </c>
      <c r="X239" s="682">
        <v>2</v>
      </c>
      <c r="Y239" s="160">
        <f t="shared" si="113"/>
        <v>4</v>
      </c>
      <c r="Z239" s="159">
        <f t="shared" si="128"/>
        <v>30</v>
      </c>
      <c r="AA239" s="327"/>
      <c r="AB239" s="400">
        <f t="shared" si="137"/>
        <v>-30</v>
      </c>
      <c r="AC239" s="371"/>
      <c r="AD239" s="226" t="str">
        <f t="shared" si="114"/>
        <v/>
      </c>
      <c r="AE239" s="368">
        <f t="shared" si="129"/>
        <v>0</v>
      </c>
      <c r="AF239" s="339"/>
      <c r="AG239" s="342"/>
      <c r="AH239" s="339"/>
      <c r="AI239" s="161">
        <f t="shared" si="130"/>
        <v>0</v>
      </c>
      <c r="AJ239" s="162">
        <f t="shared" si="115"/>
        <v>70</v>
      </c>
      <c r="AK239" s="163">
        <f t="shared" si="131"/>
        <v>70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f t="shared" si="116"/>
        <v>43</v>
      </c>
      <c r="AX239" s="165" t="str">
        <f t="shared" si="117"/>
        <v/>
      </c>
      <c r="AY239" s="193">
        <f t="shared" si="118"/>
        <v>43</v>
      </c>
      <c r="AZ239" s="183" t="str">
        <f t="shared" si="119"/>
        <v/>
      </c>
      <c r="BA239" s="173">
        <f t="shared" si="120"/>
        <v>1</v>
      </c>
      <c r="BB239" s="174" t="str">
        <f t="shared" si="121"/>
        <v/>
      </c>
      <c r="BC239" s="186">
        <f t="shared" si="144"/>
        <v>1</v>
      </c>
      <c r="BD239" s="174" t="str">
        <f t="shared" si="122"/>
        <v/>
      </c>
      <c r="BE239" s="201">
        <f t="shared" si="123"/>
        <v>1</v>
      </c>
      <c r="BF239" s="174" t="str">
        <f t="shared" si="124"/>
        <v/>
      </c>
      <c r="BG239" s="186">
        <f t="shared" si="125"/>
        <v>1</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4" t="s">
        <v>3707</v>
      </c>
      <c r="E240" s="33" t="s">
        <v>3674</v>
      </c>
      <c r="F240" s="34"/>
      <c r="G240" s="131">
        <v>44096</v>
      </c>
      <c r="H240" s="136">
        <v>44120</v>
      </c>
      <c r="I240" s="140" t="s">
        <v>27</v>
      </c>
      <c r="J240" s="78" t="s">
        <v>27</v>
      </c>
      <c r="K240" s="144" t="s">
        <v>27</v>
      </c>
      <c r="L240" s="119" t="s">
        <v>27</v>
      </c>
      <c r="M240" s="395">
        <v>44299</v>
      </c>
      <c r="N240" s="158">
        <f t="shared" si="127"/>
        <v>146</v>
      </c>
      <c r="O240" s="321"/>
      <c r="P240" s="315"/>
      <c r="Q240" s="315" t="s">
        <v>27</v>
      </c>
      <c r="R240" s="315"/>
      <c r="S240" s="315"/>
      <c r="T240" s="315"/>
      <c r="U240" s="316"/>
      <c r="V240" s="167">
        <v>1</v>
      </c>
      <c r="W240" s="313">
        <v>5.5</v>
      </c>
      <c r="X240" s="313">
        <v>2</v>
      </c>
      <c r="Y240" s="160">
        <f t="shared" si="113"/>
        <v>8.5</v>
      </c>
      <c r="Z240" s="159">
        <f t="shared" si="128"/>
        <v>120</v>
      </c>
      <c r="AA240" s="327"/>
      <c r="AB240" s="400">
        <f t="shared" si="137"/>
        <v>-30</v>
      </c>
      <c r="AC240" s="371"/>
      <c r="AD240" s="226" t="str">
        <f t="shared" si="114"/>
        <v/>
      </c>
      <c r="AE240" s="368">
        <f t="shared" si="129"/>
        <v>90</v>
      </c>
      <c r="AF240" s="331">
        <v>7</v>
      </c>
      <c r="AG240" s="332">
        <v>7</v>
      </c>
      <c r="AH240" s="331">
        <v>52</v>
      </c>
      <c r="AI240" s="161">
        <f t="shared" si="130"/>
        <v>97</v>
      </c>
      <c r="AJ240" s="162">
        <f t="shared" si="115"/>
        <v>167</v>
      </c>
      <c r="AK240" s="163">
        <f t="shared" si="131"/>
        <v>115</v>
      </c>
      <c r="AL240" s="164">
        <f t="shared" si="132"/>
        <v>52</v>
      </c>
      <c r="AM240" s="164">
        <f t="shared" si="133"/>
        <v>97</v>
      </c>
      <c r="AN240" s="164">
        <f t="shared" si="134"/>
        <v>167</v>
      </c>
      <c r="AO240" s="164">
        <f t="shared" si="135"/>
        <v>115</v>
      </c>
      <c r="AP240" s="610" t="str">
        <f t="shared" si="138"/>
        <v xml:space="preserve"> </v>
      </c>
      <c r="AQ240" s="613" t="str">
        <f t="shared" si="136"/>
        <v xml:space="preserve"> </v>
      </c>
      <c r="AR240" s="613">
        <f t="shared" si="139"/>
        <v>52</v>
      </c>
      <c r="AS240" s="613" t="str">
        <f t="shared" si="140"/>
        <v xml:space="preserve"> </v>
      </c>
      <c r="AT240" s="613" t="str">
        <f t="shared" si="141"/>
        <v xml:space="preserve"> </v>
      </c>
      <c r="AU240" s="613" t="str">
        <f t="shared" si="142"/>
        <v xml:space="preserve"> </v>
      </c>
      <c r="AV240" s="614" t="str">
        <f t="shared" si="143"/>
        <v xml:space="preserve"> </v>
      </c>
      <c r="AW240" s="196">
        <f t="shared" si="116"/>
        <v>146</v>
      </c>
      <c r="AX240" s="165">
        <f t="shared" si="117"/>
        <v>146</v>
      </c>
      <c r="AY240" s="193" t="str">
        <f t="shared" si="118"/>
        <v/>
      </c>
      <c r="AZ240" s="183" t="str">
        <f t="shared" si="119"/>
        <v/>
      </c>
      <c r="BA240" s="173">
        <f t="shared" si="120"/>
        <v>1</v>
      </c>
      <c r="BB240" s="174">
        <f t="shared" si="121"/>
        <v>1</v>
      </c>
      <c r="BC240" s="186" t="str">
        <f t="shared" si="144"/>
        <v/>
      </c>
      <c r="BD240" s="174" t="str">
        <f t="shared" si="122"/>
        <v/>
      </c>
      <c r="BE240" s="201">
        <f t="shared" si="123"/>
        <v>5.5</v>
      </c>
      <c r="BF240" s="174">
        <f t="shared" si="124"/>
        <v>5.5</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4" t="s">
        <v>3708</v>
      </c>
      <c r="E241" s="33" t="s">
        <v>3674</v>
      </c>
      <c r="F241" s="34"/>
      <c r="G241" s="134">
        <v>44096</v>
      </c>
      <c r="H241" s="133">
        <v>44120</v>
      </c>
      <c r="I241" s="140" t="s">
        <v>27</v>
      </c>
      <c r="J241" s="78" t="s">
        <v>27</v>
      </c>
      <c r="K241" s="144" t="s">
        <v>27</v>
      </c>
      <c r="L241" s="119"/>
      <c r="M241" s="394">
        <v>44120</v>
      </c>
      <c r="N241" s="158">
        <f t="shared" si="127"/>
        <v>19</v>
      </c>
      <c r="O241" s="315"/>
      <c r="P241" s="315"/>
      <c r="Q241" s="315"/>
      <c r="R241" s="315" t="s">
        <v>27</v>
      </c>
      <c r="S241" s="315"/>
      <c r="T241" s="316"/>
      <c r="U241" s="317"/>
      <c r="V241" s="167">
        <v>1</v>
      </c>
      <c r="W241" s="313"/>
      <c r="X241" s="313">
        <v>2</v>
      </c>
      <c r="Y241" s="160">
        <f t="shared" si="113"/>
        <v>3</v>
      </c>
      <c r="Z241" s="159">
        <f t="shared" si="128"/>
        <v>10</v>
      </c>
      <c r="AA241" s="327"/>
      <c r="AB241" s="400">
        <f t="shared" si="137"/>
        <v>-30</v>
      </c>
      <c r="AC241" s="371"/>
      <c r="AD241" s="226" t="str">
        <f t="shared" si="114"/>
        <v/>
      </c>
      <c r="AE241" s="368">
        <f t="shared" si="129"/>
        <v>-20</v>
      </c>
      <c r="AF241" s="331"/>
      <c r="AG241" s="333"/>
      <c r="AH241" s="334"/>
      <c r="AI241" s="161">
        <f t="shared" si="130"/>
        <v>0</v>
      </c>
      <c r="AJ241" s="162">
        <f t="shared" si="115"/>
        <v>50</v>
      </c>
      <c r="AK241" s="163">
        <f t="shared" si="131"/>
        <v>50</v>
      </c>
      <c r="AL241" s="164">
        <f t="shared" si="132"/>
        <v>0</v>
      </c>
      <c r="AM241" s="164">
        <f t="shared" si="133"/>
        <v>0</v>
      </c>
      <c r="AN241" s="164">
        <f t="shared" si="134"/>
        <v>50</v>
      </c>
      <c r="AO241" s="164">
        <f t="shared" si="135"/>
        <v>50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f t="shared" si="116"/>
        <v>19</v>
      </c>
      <c r="AX241" s="165">
        <f t="shared" si="117"/>
        <v>19</v>
      </c>
      <c r="AY241" s="193" t="str">
        <f t="shared" si="118"/>
        <v/>
      </c>
      <c r="AZ241" s="183" t="str">
        <f t="shared" si="119"/>
        <v/>
      </c>
      <c r="BA241" s="173">
        <f t="shared" si="120"/>
        <v>1</v>
      </c>
      <c r="BB241" s="174">
        <f t="shared" si="121"/>
        <v>1</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4" t="s">
        <v>3709</v>
      </c>
      <c r="E242" s="33" t="s">
        <v>3674</v>
      </c>
      <c r="F242" s="34"/>
      <c r="G242" s="134">
        <v>44096</v>
      </c>
      <c r="H242" s="135">
        <v>44120</v>
      </c>
      <c r="I242" s="141" t="s">
        <v>27</v>
      </c>
      <c r="J242" s="25" t="s">
        <v>27</v>
      </c>
      <c r="K242" s="145" t="s">
        <v>27</v>
      </c>
      <c r="L242" s="28"/>
      <c r="M242" s="395">
        <v>44120</v>
      </c>
      <c r="N242" s="158">
        <f t="shared" si="127"/>
        <v>19</v>
      </c>
      <c r="O242" s="315"/>
      <c r="P242" s="315"/>
      <c r="Q242" s="315"/>
      <c r="R242" s="315" t="s">
        <v>27</v>
      </c>
      <c r="S242" s="315"/>
      <c r="T242" s="316"/>
      <c r="U242" s="317"/>
      <c r="V242" s="167">
        <v>1</v>
      </c>
      <c r="W242" s="313"/>
      <c r="X242" s="313">
        <v>2</v>
      </c>
      <c r="Y242" s="160">
        <f t="shared" si="113"/>
        <v>3</v>
      </c>
      <c r="Z242" s="159">
        <f t="shared" si="128"/>
        <v>10</v>
      </c>
      <c r="AA242" s="327"/>
      <c r="AB242" s="400">
        <f t="shared" si="137"/>
        <v>-30</v>
      </c>
      <c r="AC242" s="371"/>
      <c r="AD242" s="226" t="str">
        <f t="shared" si="114"/>
        <v/>
      </c>
      <c r="AE242" s="368">
        <f t="shared" si="129"/>
        <v>-20</v>
      </c>
      <c r="AF242" s="331"/>
      <c r="AG242" s="333"/>
      <c r="AH242" s="334"/>
      <c r="AI242" s="161">
        <f t="shared" si="130"/>
        <v>0</v>
      </c>
      <c r="AJ242" s="162">
        <f t="shared" si="115"/>
        <v>50</v>
      </c>
      <c r="AK242" s="163">
        <f t="shared" si="131"/>
        <v>50</v>
      </c>
      <c r="AL242" s="164">
        <f t="shared" si="132"/>
        <v>0</v>
      </c>
      <c r="AM242" s="164">
        <f t="shared" si="133"/>
        <v>0</v>
      </c>
      <c r="AN242" s="164">
        <f t="shared" si="134"/>
        <v>50</v>
      </c>
      <c r="AO242" s="164">
        <f t="shared" si="135"/>
        <v>50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f t="shared" si="116"/>
        <v>19</v>
      </c>
      <c r="AX242" s="165">
        <f t="shared" si="117"/>
        <v>19</v>
      </c>
      <c r="AY242" s="193" t="str">
        <f t="shared" si="118"/>
        <v/>
      </c>
      <c r="AZ242" s="183" t="str">
        <f t="shared" si="119"/>
        <v/>
      </c>
      <c r="BA242" s="173">
        <f t="shared" si="120"/>
        <v>1</v>
      </c>
      <c r="BB242" s="174">
        <f t="shared" si="121"/>
        <v>1</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5" t="s">
        <v>3710</v>
      </c>
      <c r="E243" s="16" t="s">
        <v>3649</v>
      </c>
      <c r="F243" s="17"/>
      <c r="G243" s="134">
        <v>44098</v>
      </c>
      <c r="H243" s="135">
        <v>44109</v>
      </c>
      <c r="I243" s="141" t="s">
        <v>27</v>
      </c>
      <c r="J243" s="25"/>
      <c r="K243" s="145"/>
      <c r="L243" s="28"/>
      <c r="M243" s="395">
        <v>44109</v>
      </c>
      <c r="N243" s="158">
        <f t="shared" si="127"/>
        <v>8</v>
      </c>
      <c r="O243" s="315"/>
      <c r="P243" s="315"/>
      <c r="Q243" s="315" t="s">
        <v>27</v>
      </c>
      <c r="R243" s="315"/>
      <c r="S243" s="315"/>
      <c r="T243" s="316"/>
      <c r="U243" s="317"/>
      <c r="V243" s="167">
        <v>0.25</v>
      </c>
      <c r="W243" s="313">
        <v>0.75</v>
      </c>
      <c r="X243" s="313">
        <v>1</v>
      </c>
      <c r="Y243" s="160">
        <f t="shared" si="113"/>
        <v>2</v>
      </c>
      <c r="Z243" s="159">
        <f t="shared" si="128"/>
        <v>17.5</v>
      </c>
      <c r="AA243" s="327"/>
      <c r="AB243" s="400">
        <f t="shared" si="137"/>
        <v>-30</v>
      </c>
      <c r="AC243" s="371"/>
      <c r="AD243" s="226" t="str">
        <f t="shared" si="114"/>
        <v/>
      </c>
      <c r="AE243" s="368">
        <f t="shared" si="129"/>
        <v>-12.5</v>
      </c>
      <c r="AF243" s="331">
        <v>9.4499999999999993</v>
      </c>
      <c r="AG243" s="333">
        <v>9.4499999999999993</v>
      </c>
      <c r="AH243" s="334">
        <v>9.4499999999999993</v>
      </c>
      <c r="AI243" s="161">
        <f t="shared" si="130"/>
        <v>9.4499999999999993</v>
      </c>
      <c r="AJ243" s="162">
        <f t="shared" si="115"/>
        <v>46.95</v>
      </c>
      <c r="AK243" s="163">
        <f t="shared" si="131"/>
        <v>37.5</v>
      </c>
      <c r="AL243" s="164">
        <f t="shared" si="132"/>
        <v>0</v>
      </c>
      <c r="AM243" s="164">
        <f t="shared" si="133"/>
        <v>0</v>
      </c>
      <c r="AN243" s="164">
        <f t="shared" si="134"/>
        <v>0</v>
      </c>
      <c r="AO243" s="164">
        <f t="shared" si="135"/>
        <v>0</v>
      </c>
      <c r="AP243" s="610" t="str">
        <f t="shared" si="138"/>
        <v xml:space="preserve"> </v>
      </c>
      <c r="AQ243" s="613">
        <f t="shared" si="136"/>
        <v>9.4499999999999993</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f t="shared" si="116"/>
        <v>8</v>
      </c>
      <c r="AX243" s="165" t="str">
        <f t="shared" si="117"/>
        <v/>
      </c>
      <c r="AY243" s="193">
        <f t="shared" si="118"/>
        <v>8</v>
      </c>
      <c r="AZ243" s="183" t="str">
        <f t="shared" si="119"/>
        <v/>
      </c>
      <c r="BA243" s="173">
        <f t="shared" si="120"/>
        <v>0.25</v>
      </c>
      <c r="BB243" s="174" t="str">
        <f t="shared" si="121"/>
        <v/>
      </c>
      <c r="BC243" s="186">
        <f t="shared" si="144"/>
        <v>0.25</v>
      </c>
      <c r="BD243" s="174" t="str">
        <f t="shared" si="122"/>
        <v/>
      </c>
      <c r="BE243" s="201">
        <f t="shared" si="123"/>
        <v>0.75</v>
      </c>
      <c r="BF243" s="174" t="str">
        <f t="shared" si="124"/>
        <v/>
      </c>
      <c r="BG243" s="186">
        <f t="shared" si="125"/>
        <v>0.75</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t="s">
        <v>3711</v>
      </c>
      <c r="E244" s="16" t="s">
        <v>3649</v>
      </c>
      <c r="F244" s="17"/>
      <c r="G244" s="134">
        <v>44098</v>
      </c>
      <c r="H244" s="645">
        <v>44111</v>
      </c>
      <c r="I244" s="141" t="s">
        <v>27</v>
      </c>
      <c r="J244" s="25"/>
      <c r="K244" s="145"/>
      <c r="L244" s="28"/>
      <c r="M244" s="646">
        <v>44111</v>
      </c>
      <c r="N244" s="158">
        <f t="shared" si="127"/>
        <v>10</v>
      </c>
      <c r="O244" s="27"/>
      <c r="P244" s="27" t="s">
        <v>27</v>
      </c>
      <c r="Q244" s="27"/>
      <c r="R244" s="27"/>
      <c r="S244" s="27"/>
      <c r="T244" s="28"/>
      <c r="U244" s="29"/>
      <c r="V244" s="167">
        <v>0.25</v>
      </c>
      <c r="W244" s="313"/>
      <c r="X244" s="313">
        <v>1</v>
      </c>
      <c r="Y244" s="160">
        <f t="shared" si="113"/>
        <v>1.25</v>
      </c>
      <c r="Z244" s="159">
        <f t="shared" si="128"/>
        <v>2.5</v>
      </c>
      <c r="AA244" s="327"/>
      <c r="AB244" s="400">
        <f t="shared" si="137"/>
        <v>-30</v>
      </c>
      <c r="AC244" s="371"/>
      <c r="AD244" s="226" t="str">
        <f t="shared" si="114"/>
        <v/>
      </c>
      <c r="AE244" s="368">
        <f t="shared" si="129"/>
        <v>-27.5</v>
      </c>
      <c r="AF244" s="339"/>
      <c r="AG244" s="338"/>
      <c r="AH244" s="336"/>
      <c r="AI244" s="161">
        <f t="shared" si="130"/>
        <v>0</v>
      </c>
      <c r="AJ244" s="162">
        <f t="shared" si="115"/>
        <v>22.5</v>
      </c>
      <c r="AK244" s="163">
        <f t="shared" si="131"/>
        <v>22.5</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f t="shared" si="116"/>
        <v>10</v>
      </c>
      <c r="AX244" s="165" t="str">
        <f t="shared" si="117"/>
        <v/>
      </c>
      <c r="AY244" s="193">
        <f t="shared" si="118"/>
        <v>10</v>
      </c>
      <c r="AZ244" s="183" t="str">
        <f t="shared" si="119"/>
        <v/>
      </c>
      <c r="BA244" s="173">
        <f t="shared" si="120"/>
        <v>0.25</v>
      </c>
      <c r="BB244" s="174" t="str">
        <f t="shared" si="121"/>
        <v/>
      </c>
      <c r="BC244" s="186">
        <f t="shared" si="144"/>
        <v>0.25</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t="s">
        <v>3712</v>
      </c>
      <c r="E245" s="16" t="s">
        <v>3649</v>
      </c>
      <c r="F245" s="17"/>
      <c r="G245" s="134">
        <v>44099</v>
      </c>
      <c r="H245" s="135">
        <v>44109</v>
      </c>
      <c r="I245" s="141" t="s">
        <v>27</v>
      </c>
      <c r="J245" s="25" t="s">
        <v>27</v>
      </c>
      <c r="K245" s="145"/>
      <c r="L245" s="28"/>
      <c r="M245" s="395">
        <v>44139</v>
      </c>
      <c r="N245" s="158">
        <f t="shared" si="127"/>
        <v>29</v>
      </c>
      <c r="O245" s="27"/>
      <c r="P245" s="27"/>
      <c r="Q245" s="27"/>
      <c r="R245" s="27"/>
      <c r="S245" s="27"/>
      <c r="T245" s="28" t="s">
        <v>27</v>
      </c>
      <c r="U245" s="29"/>
      <c r="V245" s="32">
        <v>0.5</v>
      </c>
      <c r="W245" s="318"/>
      <c r="X245" s="319">
        <v>1</v>
      </c>
      <c r="Y245" s="160">
        <f t="shared" si="113"/>
        <v>1.5</v>
      </c>
      <c r="Z245" s="159">
        <f t="shared" si="128"/>
        <v>5</v>
      </c>
      <c r="AA245" s="327"/>
      <c r="AB245" s="400">
        <f t="shared" si="137"/>
        <v>-30</v>
      </c>
      <c r="AC245" s="371"/>
      <c r="AD245" s="226" t="str">
        <f t="shared" si="114"/>
        <v/>
      </c>
      <c r="AE245" s="368">
        <f t="shared" si="129"/>
        <v>-25</v>
      </c>
      <c r="AF245" s="339"/>
      <c r="AG245" s="338"/>
      <c r="AH245" s="336"/>
      <c r="AI245" s="161">
        <f t="shared" si="130"/>
        <v>0</v>
      </c>
      <c r="AJ245" s="162">
        <f t="shared" si="115"/>
        <v>25</v>
      </c>
      <c r="AK245" s="163">
        <f t="shared" si="131"/>
        <v>25</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f t="shared" si="116"/>
        <v>29</v>
      </c>
      <c r="AX245" s="165" t="str">
        <f t="shared" si="117"/>
        <v/>
      </c>
      <c r="AY245" s="193">
        <f t="shared" si="118"/>
        <v>29</v>
      </c>
      <c r="AZ245" s="183" t="str">
        <f t="shared" si="119"/>
        <v/>
      </c>
      <c r="BA245" s="173">
        <f t="shared" si="120"/>
        <v>0.5</v>
      </c>
      <c r="BB245" s="174" t="str">
        <f t="shared" si="121"/>
        <v/>
      </c>
      <c r="BC245" s="186">
        <f t="shared" si="144"/>
        <v>0.5</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7" t="s">
        <v>3713</v>
      </c>
      <c r="E246" s="18" t="s">
        <v>3649</v>
      </c>
      <c r="F246" s="17"/>
      <c r="G246" s="134">
        <v>44103</v>
      </c>
      <c r="H246" s="645">
        <v>44106</v>
      </c>
      <c r="I246" s="141" t="s">
        <v>27</v>
      </c>
      <c r="J246" s="25"/>
      <c r="K246" s="145"/>
      <c r="L246" s="28"/>
      <c r="M246" s="646">
        <v>44106</v>
      </c>
      <c r="N246" s="158">
        <f t="shared" si="127"/>
        <v>4</v>
      </c>
      <c r="O246" s="27"/>
      <c r="P246" s="27" t="s">
        <v>27</v>
      </c>
      <c r="Q246" s="27"/>
      <c r="R246" s="27"/>
      <c r="S246" s="27"/>
      <c r="T246" s="28"/>
      <c r="U246" s="29"/>
      <c r="V246" s="32">
        <v>0.5</v>
      </c>
      <c r="W246" s="318"/>
      <c r="X246" s="319">
        <v>1</v>
      </c>
      <c r="Y246" s="160">
        <f t="shared" si="113"/>
        <v>1.5</v>
      </c>
      <c r="Z246" s="159">
        <f t="shared" si="128"/>
        <v>5</v>
      </c>
      <c r="AA246" s="327"/>
      <c r="AB246" s="400">
        <f t="shared" si="137"/>
        <v>-30</v>
      </c>
      <c r="AC246" s="371"/>
      <c r="AD246" s="226" t="str">
        <f t="shared" si="114"/>
        <v/>
      </c>
      <c r="AE246" s="368">
        <f t="shared" si="129"/>
        <v>-25</v>
      </c>
      <c r="AF246" s="339"/>
      <c r="AG246" s="338"/>
      <c r="AH246" s="336"/>
      <c r="AI246" s="161">
        <f t="shared" si="130"/>
        <v>0</v>
      </c>
      <c r="AJ246" s="162">
        <f t="shared" si="115"/>
        <v>25</v>
      </c>
      <c r="AK246" s="163">
        <f t="shared" si="131"/>
        <v>25</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f t="shared" si="116"/>
        <v>4</v>
      </c>
      <c r="AX246" s="165" t="str">
        <f t="shared" si="117"/>
        <v/>
      </c>
      <c r="AY246" s="193">
        <f t="shared" si="118"/>
        <v>4</v>
      </c>
      <c r="AZ246" s="183" t="str">
        <f t="shared" si="119"/>
        <v/>
      </c>
      <c r="BA246" s="173">
        <f t="shared" si="120"/>
        <v>0.5</v>
      </c>
      <c r="BB246" s="174" t="str">
        <f t="shared" si="121"/>
        <v/>
      </c>
      <c r="BC246" s="186">
        <f t="shared" si="144"/>
        <v>0.5</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5" t="s">
        <v>3714</v>
      </c>
      <c r="E247" s="16" t="s">
        <v>3649</v>
      </c>
      <c r="F247" s="17"/>
      <c r="G247" s="134">
        <v>44105</v>
      </c>
      <c r="H247" s="135">
        <v>44110</v>
      </c>
      <c r="I247" s="141" t="s">
        <v>27</v>
      </c>
      <c r="J247" s="25"/>
      <c r="K247" s="145"/>
      <c r="L247" s="28"/>
      <c r="M247" s="395">
        <v>44110</v>
      </c>
      <c r="N247" s="158">
        <f t="shared" si="127"/>
        <v>4</v>
      </c>
      <c r="O247" s="27"/>
      <c r="P247" s="27" t="s">
        <v>27</v>
      </c>
      <c r="Q247" s="27"/>
      <c r="R247" s="27"/>
      <c r="S247" s="27"/>
      <c r="T247" s="28"/>
      <c r="U247" s="29"/>
      <c r="V247" s="32">
        <v>0.5</v>
      </c>
      <c r="W247" s="318"/>
      <c r="X247" s="319">
        <v>1</v>
      </c>
      <c r="Y247" s="160">
        <f t="shared" si="113"/>
        <v>1.5</v>
      </c>
      <c r="Z247" s="159">
        <f t="shared" si="128"/>
        <v>5</v>
      </c>
      <c r="AA247" s="327"/>
      <c r="AB247" s="400">
        <f t="shared" si="137"/>
        <v>-30</v>
      </c>
      <c r="AC247" s="371"/>
      <c r="AD247" s="226" t="str">
        <f t="shared" si="114"/>
        <v/>
      </c>
      <c r="AE247" s="368">
        <f t="shared" si="129"/>
        <v>-25</v>
      </c>
      <c r="AF247" s="339"/>
      <c r="AG247" s="338"/>
      <c r="AH247" s="336"/>
      <c r="AI247" s="161">
        <f t="shared" si="130"/>
        <v>0</v>
      </c>
      <c r="AJ247" s="162">
        <f t="shared" si="115"/>
        <v>25</v>
      </c>
      <c r="AK247" s="163">
        <f t="shared" si="131"/>
        <v>25</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f t="shared" si="116"/>
        <v>4</v>
      </c>
      <c r="AX247" s="165" t="str">
        <f t="shared" si="117"/>
        <v/>
      </c>
      <c r="AY247" s="193">
        <f t="shared" si="118"/>
        <v>4</v>
      </c>
      <c r="AZ247" s="183" t="str">
        <f t="shared" si="119"/>
        <v/>
      </c>
      <c r="BA247" s="173">
        <f t="shared" si="120"/>
        <v>0.5</v>
      </c>
      <c r="BB247" s="174" t="str">
        <f t="shared" si="121"/>
        <v/>
      </c>
      <c r="BC247" s="186">
        <f t="shared" si="144"/>
        <v>0.5</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t="s">
        <v>3715</v>
      </c>
      <c r="E248" s="16" t="s">
        <v>3649</v>
      </c>
      <c r="F248" s="17"/>
      <c r="G248" s="134">
        <v>44106</v>
      </c>
      <c r="H248" s="661">
        <v>44110</v>
      </c>
      <c r="I248" s="143" t="s">
        <v>27</v>
      </c>
      <c r="J248" s="80"/>
      <c r="K248" s="147"/>
      <c r="L248" s="30"/>
      <c r="M248" s="646">
        <v>44110</v>
      </c>
      <c r="N248" s="158">
        <f t="shared" si="127"/>
        <v>3</v>
      </c>
      <c r="O248" s="27" t="s">
        <v>27</v>
      </c>
      <c r="P248" s="27"/>
      <c r="Q248" s="27"/>
      <c r="R248" s="27"/>
      <c r="S248" s="27"/>
      <c r="T248" s="28"/>
      <c r="U248" s="29"/>
      <c r="V248" s="32">
        <v>0.25</v>
      </c>
      <c r="W248" s="318"/>
      <c r="X248" s="319">
        <v>1</v>
      </c>
      <c r="Y248" s="160">
        <f t="shared" si="113"/>
        <v>1.25</v>
      </c>
      <c r="Z248" s="159">
        <f t="shared" si="128"/>
        <v>2.5</v>
      </c>
      <c r="AA248" s="327"/>
      <c r="AB248" s="400">
        <f t="shared" si="137"/>
        <v>-30</v>
      </c>
      <c r="AC248" s="371"/>
      <c r="AD248" s="226" t="str">
        <f t="shared" si="114"/>
        <v/>
      </c>
      <c r="AE248" s="368">
        <f t="shared" si="129"/>
        <v>-27.5</v>
      </c>
      <c r="AF248" s="339"/>
      <c r="AG248" s="338"/>
      <c r="AH248" s="336"/>
      <c r="AI248" s="161">
        <f t="shared" si="130"/>
        <v>0</v>
      </c>
      <c r="AJ248" s="162">
        <f t="shared" si="115"/>
        <v>22.5</v>
      </c>
      <c r="AK248" s="163">
        <f t="shared" si="131"/>
        <v>22.5</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f t="shared" si="116"/>
        <v>3</v>
      </c>
      <c r="AX248" s="165" t="str">
        <f t="shared" si="117"/>
        <v/>
      </c>
      <c r="AY248" s="193">
        <f t="shared" si="118"/>
        <v>3</v>
      </c>
      <c r="AZ248" s="183" t="str">
        <f t="shared" si="119"/>
        <v/>
      </c>
      <c r="BA248" s="173">
        <f t="shared" si="120"/>
        <v>0.25</v>
      </c>
      <c r="BB248" s="174" t="str">
        <f t="shared" si="121"/>
        <v/>
      </c>
      <c r="BC248" s="186">
        <f t="shared" si="144"/>
        <v>0.25</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7" t="s">
        <v>3716</v>
      </c>
      <c r="E249" s="18" t="s">
        <v>3649</v>
      </c>
      <c r="F249" s="17"/>
      <c r="G249" s="134">
        <v>44106</v>
      </c>
      <c r="H249" s="645">
        <v>44110</v>
      </c>
      <c r="I249" s="141" t="s">
        <v>27</v>
      </c>
      <c r="J249" s="25"/>
      <c r="K249" s="145"/>
      <c r="L249" s="28"/>
      <c r="M249" s="646">
        <v>44119</v>
      </c>
      <c r="N249" s="158">
        <f t="shared" si="127"/>
        <v>10</v>
      </c>
      <c r="O249" s="27" t="s">
        <v>27</v>
      </c>
      <c r="P249" s="27"/>
      <c r="Q249" s="27"/>
      <c r="R249" s="27"/>
      <c r="S249" s="27"/>
      <c r="T249" s="28"/>
      <c r="U249" s="29"/>
      <c r="V249" s="167">
        <v>0.25</v>
      </c>
      <c r="W249" s="318"/>
      <c r="X249" s="319">
        <v>1</v>
      </c>
      <c r="Y249" s="160">
        <f t="shared" si="113"/>
        <v>1.25</v>
      </c>
      <c r="Z249" s="159">
        <f t="shared" si="128"/>
        <v>2.5</v>
      </c>
      <c r="AA249" s="327"/>
      <c r="AB249" s="400">
        <f t="shared" si="137"/>
        <v>-30</v>
      </c>
      <c r="AC249" s="371"/>
      <c r="AD249" s="226" t="str">
        <f t="shared" si="114"/>
        <v/>
      </c>
      <c r="AE249" s="368">
        <f t="shared" si="129"/>
        <v>-27.5</v>
      </c>
      <c r="AF249" s="339">
        <v>1.25</v>
      </c>
      <c r="AG249" s="338">
        <v>1.25</v>
      </c>
      <c r="AH249" s="336">
        <v>1.25</v>
      </c>
      <c r="AI249" s="161">
        <f t="shared" si="130"/>
        <v>1.25</v>
      </c>
      <c r="AJ249" s="162">
        <f t="shared" si="115"/>
        <v>23.75</v>
      </c>
      <c r="AK249" s="163">
        <f t="shared" si="131"/>
        <v>22.5</v>
      </c>
      <c r="AL249" s="164">
        <f t="shared" si="132"/>
        <v>0</v>
      </c>
      <c r="AM249" s="164">
        <f t="shared" si="133"/>
        <v>0</v>
      </c>
      <c r="AN249" s="164">
        <f t="shared" si="134"/>
        <v>0</v>
      </c>
      <c r="AO249" s="164">
        <f t="shared" si="135"/>
        <v>0</v>
      </c>
      <c r="AP249" s="610">
        <f t="shared" si="138"/>
        <v>1.25</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f t="shared" si="116"/>
        <v>10</v>
      </c>
      <c r="AX249" s="165" t="str">
        <f t="shared" si="117"/>
        <v/>
      </c>
      <c r="AY249" s="193">
        <f t="shared" si="118"/>
        <v>10</v>
      </c>
      <c r="AZ249" s="183" t="str">
        <f t="shared" si="119"/>
        <v/>
      </c>
      <c r="BA249" s="173">
        <f t="shared" si="120"/>
        <v>0.25</v>
      </c>
      <c r="BB249" s="174" t="str">
        <f t="shared" si="121"/>
        <v/>
      </c>
      <c r="BC249" s="186">
        <f t="shared" si="144"/>
        <v>0.25</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t="s">
        <v>3717</v>
      </c>
      <c r="E250" s="16" t="s">
        <v>3649</v>
      </c>
      <c r="F250" s="17"/>
      <c r="G250" s="134">
        <v>44109</v>
      </c>
      <c r="H250" s="645">
        <v>44111</v>
      </c>
      <c r="I250" s="141" t="s">
        <v>27</v>
      </c>
      <c r="J250" s="25"/>
      <c r="K250" s="145"/>
      <c r="L250" s="28"/>
      <c r="M250" s="646">
        <v>44111</v>
      </c>
      <c r="N250" s="158">
        <f t="shared" si="127"/>
        <v>3</v>
      </c>
      <c r="O250" s="27" t="s">
        <v>27</v>
      </c>
      <c r="P250" s="27"/>
      <c r="Q250" s="27"/>
      <c r="R250" s="27"/>
      <c r="S250" s="27"/>
      <c r="T250" s="28"/>
      <c r="U250" s="29"/>
      <c r="V250" s="32">
        <v>0.25</v>
      </c>
      <c r="W250" s="318"/>
      <c r="X250" s="319">
        <v>1</v>
      </c>
      <c r="Y250" s="160">
        <f t="shared" si="113"/>
        <v>1.25</v>
      </c>
      <c r="Z250" s="159">
        <f t="shared" si="128"/>
        <v>2.5</v>
      </c>
      <c r="AA250" s="327"/>
      <c r="AB250" s="400">
        <f t="shared" si="137"/>
        <v>-30</v>
      </c>
      <c r="AC250" s="371"/>
      <c r="AD250" s="226" t="str">
        <f t="shared" si="114"/>
        <v/>
      </c>
      <c r="AE250" s="368">
        <f t="shared" si="129"/>
        <v>-27.5</v>
      </c>
      <c r="AF250" s="339"/>
      <c r="AG250" s="338"/>
      <c r="AH250" s="336"/>
      <c r="AI250" s="161">
        <f t="shared" si="130"/>
        <v>0</v>
      </c>
      <c r="AJ250" s="162">
        <f t="shared" si="115"/>
        <v>22.5</v>
      </c>
      <c r="AK250" s="163">
        <f t="shared" si="131"/>
        <v>22.5</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f t="shared" si="116"/>
        <v>3</v>
      </c>
      <c r="AX250" s="165" t="str">
        <f t="shared" si="117"/>
        <v/>
      </c>
      <c r="AY250" s="193">
        <f t="shared" si="118"/>
        <v>3</v>
      </c>
      <c r="AZ250" s="183" t="str">
        <f t="shared" si="119"/>
        <v/>
      </c>
      <c r="BA250" s="173">
        <f t="shared" si="120"/>
        <v>0.25</v>
      </c>
      <c r="BB250" s="174" t="str">
        <f t="shared" si="121"/>
        <v/>
      </c>
      <c r="BC250" s="186">
        <f t="shared" si="144"/>
        <v>0.25</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5" t="s">
        <v>3718</v>
      </c>
      <c r="E251" s="16" t="s">
        <v>3649</v>
      </c>
      <c r="F251" s="17" t="s">
        <v>27</v>
      </c>
      <c r="G251" s="134">
        <v>44109</v>
      </c>
      <c r="H251" s="135">
        <v>44119</v>
      </c>
      <c r="I251" s="141" t="s">
        <v>27</v>
      </c>
      <c r="J251" s="25" t="s">
        <v>27</v>
      </c>
      <c r="K251" s="145" t="s">
        <v>27</v>
      </c>
      <c r="L251" s="28"/>
      <c r="M251" s="395">
        <v>44120</v>
      </c>
      <c r="N251" s="158">
        <f t="shared" si="127"/>
        <v>10</v>
      </c>
      <c r="O251" s="27"/>
      <c r="P251" s="27"/>
      <c r="Q251" s="27"/>
      <c r="R251" s="27"/>
      <c r="S251" s="27"/>
      <c r="T251" s="28" t="s">
        <v>27</v>
      </c>
      <c r="U251" s="29"/>
      <c r="V251" s="32"/>
      <c r="W251" s="318"/>
      <c r="X251" s="319">
        <v>1.5</v>
      </c>
      <c r="Y251" s="160">
        <f t="shared" si="113"/>
        <v>1.5</v>
      </c>
      <c r="Z251" s="159">
        <f t="shared" si="128"/>
        <v>0</v>
      </c>
      <c r="AA251" s="327"/>
      <c r="AB251" s="400">
        <f t="shared" si="137"/>
        <v>0</v>
      </c>
      <c r="AC251" s="371"/>
      <c r="AD251" s="226">
        <f t="shared" si="114"/>
        <v>0</v>
      </c>
      <c r="AE251" s="368">
        <f t="shared" si="129"/>
        <v>0</v>
      </c>
      <c r="AF251" s="339"/>
      <c r="AG251" s="338"/>
      <c r="AH251" s="336"/>
      <c r="AI251" s="161">
        <f t="shared" si="130"/>
        <v>0</v>
      </c>
      <c r="AJ251" s="162">
        <f t="shared" si="115"/>
        <v>30</v>
      </c>
      <c r="AK251" s="163">
        <f t="shared" si="131"/>
        <v>30</v>
      </c>
      <c r="AL251" s="164">
        <f t="shared" si="132"/>
        <v>0</v>
      </c>
      <c r="AM251" s="164">
        <f t="shared" si="133"/>
        <v>0</v>
      </c>
      <c r="AN251" s="164">
        <f t="shared" si="134"/>
        <v>30</v>
      </c>
      <c r="AO251" s="164">
        <f t="shared" si="135"/>
        <v>30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f t="shared" si="116"/>
        <v>10</v>
      </c>
      <c r="AX251" s="165">
        <f t="shared" si="117"/>
        <v>10</v>
      </c>
      <c r="AY251" s="193" t="str">
        <f t="shared" si="118"/>
        <v/>
      </c>
      <c r="AZ251" s="183">
        <f t="shared" si="119"/>
        <v>10</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t="s">
        <v>3719</v>
      </c>
      <c r="E252" s="16" t="s">
        <v>3649</v>
      </c>
      <c r="F252" s="17"/>
      <c r="G252" s="134">
        <v>44106</v>
      </c>
      <c r="H252" s="135">
        <v>44116</v>
      </c>
      <c r="I252" s="141" t="s">
        <v>27</v>
      </c>
      <c r="J252" s="25"/>
      <c r="K252" s="145"/>
      <c r="L252" s="28"/>
      <c r="M252" s="395">
        <v>44116</v>
      </c>
      <c r="N252" s="158">
        <f t="shared" si="127"/>
        <v>7</v>
      </c>
      <c r="O252" s="27"/>
      <c r="P252" s="27" t="s">
        <v>27</v>
      </c>
      <c r="Q252" s="27"/>
      <c r="R252" s="27"/>
      <c r="S252" s="27"/>
      <c r="T252" s="28"/>
      <c r="U252" s="29"/>
      <c r="V252" s="32">
        <v>0.25</v>
      </c>
      <c r="W252" s="318"/>
      <c r="X252" s="319">
        <v>1</v>
      </c>
      <c r="Y252" s="160">
        <f t="shared" si="113"/>
        <v>1.25</v>
      </c>
      <c r="Z252" s="159">
        <f t="shared" si="128"/>
        <v>2.5</v>
      </c>
      <c r="AA252" s="327"/>
      <c r="AB252" s="400">
        <f t="shared" si="137"/>
        <v>-30</v>
      </c>
      <c r="AC252" s="371"/>
      <c r="AD252" s="226" t="str">
        <f t="shared" si="114"/>
        <v/>
      </c>
      <c r="AE252" s="368">
        <f t="shared" si="129"/>
        <v>-27.5</v>
      </c>
      <c r="AF252" s="339"/>
      <c r="AG252" s="338"/>
      <c r="AH252" s="336"/>
      <c r="AI252" s="161">
        <f t="shared" si="130"/>
        <v>0</v>
      </c>
      <c r="AJ252" s="162">
        <f t="shared" si="115"/>
        <v>22.5</v>
      </c>
      <c r="AK252" s="163">
        <f t="shared" si="131"/>
        <v>22.5</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f t="shared" si="116"/>
        <v>7</v>
      </c>
      <c r="AX252" s="165" t="str">
        <f t="shared" si="117"/>
        <v/>
      </c>
      <c r="AY252" s="193">
        <f t="shared" si="118"/>
        <v>7</v>
      </c>
      <c r="AZ252" s="183" t="str">
        <f t="shared" si="119"/>
        <v/>
      </c>
      <c r="BA252" s="173">
        <f t="shared" si="120"/>
        <v>0.25</v>
      </c>
      <c r="BB252" s="174" t="str">
        <f t="shared" si="121"/>
        <v/>
      </c>
      <c r="BC252" s="186">
        <f t="shared" si="144"/>
        <v>0.25</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7" t="s">
        <v>3720</v>
      </c>
      <c r="E253" s="18" t="s">
        <v>3649</v>
      </c>
      <c r="F253" s="17"/>
      <c r="G253" s="134">
        <v>44112</v>
      </c>
      <c r="H253" s="645">
        <v>44113</v>
      </c>
      <c r="I253" s="141" t="s">
        <v>27</v>
      </c>
      <c r="J253" s="25"/>
      <c r="K253" s="145"/>
      <c r="L253" s="28"/>
      <c r="M253" s="395">
        <v>44113</v>
      </c>
      <c r="N253" s="158">
        <f t="shared" si="127"/>
        <v>2</v>
      </c>
      <c r="O253" s="27"/>
      <c r="P253" s="27" t="s">
        <v>27</v>
      </c>
      <c r="Q253" s="27"/>
      <c r="R253" s="27"/>
      <c r="S253" s="27"/>
      <c r="T253" s="28"/>
      <c r="U253" s="29"/>
      <c r="V253" s="32">
        <v>0.25</v>
      </c>
      <c r="W253" s="318"/>
      <c r="X253" s="319">
        <v>1</v>
      </c>
      <c r="Y253" s="160">
        <f t="shared" si="113"/>
        <v>1.25</v>
      </c>
      <c r="Z253" s="159">
        <f t="shared" si="128"/>
        <v>2.5</v>
      </c>
      <c r="AA253" s="327"/>
      <c r="AB253" s="400">
        <f t="shared" si="137"/>
        <v>-30</v>
      </c>
      <c r="AC253" s="371"/>
      <c r="AD253" s="226" t="str">
        <f t="shared" si="114"/>
        <v/>
      </c>
      <c r="AE253" s="368">
        <f t="shared" si="129"/>
        <v>-27.5</v>
      </c>
      <c r="AF253" s="339"/>
      <c r="AG253" s="338"/>
      <c r="AH253" s="336"/>
      <c r="AI253" s="161">
        <f t="shared" si="130"/>
        <v>0</v>
      </c>
      <c r="AJ253" s="162">
        <f t="shared" si="115"/>
        <v>22.5</v>
      </c>
      <c r="AK253" s="163">
        <f t="shared" si="131"/>
        <v>22.5</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f t="shared" si="116"/>
        <v>2</v>
      </c>
      <c r="AX253" s="165" t="str">
        <f t="shared" si="117"/>
        <v/>
      </c>
      <c r="AY253" s="193">
        <f t="shared" si="118"/>
        <v>2</v>
      </c>
      <c r="AZ253" s="183" t="str">
        <f t="shared" si="119"/>
        <v/>
      </c>
      <c r="BA253" s="173">
        <f t="shared" si="120"/>
        <v>0.25</v>
      </c>
      <c r="BB253" s="174" t="str">
        <f t="shared" si="121"/>
        <v/>
      </c>
      <c r="BC253" s="186">
        <f t="shared" si="144"/>
        <v>0.25</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t="s">
        <v>3721</v>
      </c>
      <c r="E254" s="16" t="s">
        <v>3649</v>
      </c>
      <c r="F254" s="17"/>
      <c r="G254" s="134">
        <v>44113</v>
      </c>
      <c r="H254" s="645">
        <v>44118</v>
      </c>
      <c r="I254" s="141" t="s">
        <v>27</v>
      </c>
      <c r="J254" s="25"/>
      <c r="K254" s="145"/>
      <c r="L254" s="28"/>
      <c r="M254" s="646">
        <v>44146</v>
      </c>
      <c r="N254" s="158">
        <f t="shared" si="127"/>
        <v>24</v>
      </c>
      <c r="O254" s="27"/>
      <c r="P254" s="27"/>
      <c r="Q254" s="27" t="s">
        <v>27</v>
      </c>
      <c r="R254" s="27"/>
      <c r="S254" s="27"/>
      <c r="T254" s="28" t="s">
        <v>27</v>
      </c>
      <c r="U254" s="29"/>
      <c r="V254" s="32">
        <v>0.25</v>
      </c>
      <c r="W254" s="318"/>
      <c r="X254" s="319">
        <v>1</v>
      </c>
      <c r="Y254" s="160">
        <f t="shared" si="113"/>
        <v>1.25</v>
      </c>
      <c r="Z254" s="159">
        <f t="shared" si="128"/>
        <v>2.5</v>
      </c>
      <c r="AA254" s="327"/>
      <c r="AB254" s="400">
        <f t="shared" si="137"/>
        <v>-30</v>
      </c>
      <c r="AC254" s="371"/>
      <c r="AD254" s="226" t="str">
        <f t="shared" si="114"/>
        <v/>
      </c>
      <c r="AE254" s="368">
        <f t="shared" si="129"/>
        <v>-27.5</v>
      </c>
      <c r="AF254" s="339">
        <v>1.25</v>
      </c>
      <c r="AG254" s="338">
        <v>1.25</v>
      </c>
      <c r="AH254" s="336"/>
      <c r="AI254" s="161">
        <f t="shared" si="130"/>
        <v>1.25</v>
      </c>
      <c r="AJ254" s="162">
        <f t="shared" si="115"/>
        <v>23.75</v>
      </c>
      <c r="AK254" s="163">
        <f t="shared" si="131"/>
        <v>23.75</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f t="shared" si="116"/>
        <v>24</v>
      </c>
      <c r="AX254" s="165" t="str">
        <f t="shared" si="117"/>
        <v/>
      </c>
      <c r="AY254" s="193">
        <f t="shared" si="118"/>
        <v>24</v>
      </c>
      <c r="AZ254" s="183" t="str">
        <f t="shared" si="119"/>
        <v/>
      </c>
      <c r="BA254" s="173">
        <f t="shared" si="120"/>
        <v>0.25</v>
      </c>
      <c r="BB254" s="174" t="str">
        <f t="shared" si="121"/>
        <v/>
      </c>
      <c r="BC254" s="186">
        <f t="shared" si="144"/>
        <v>0.25</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t="s">
        <v>3722</v>
      </c>
      <c r="E255" s="18" t="s">
        <v>3649</v>
      </c>
      <c r="F255" s="17"/>
      <c r="G255" s="134">
        <v>44117</v>
      </c>
      <c r="H255" s="135">
        <v>44132</v>
      </c>
      <c r="I255" s="141"/>
      <c r="J255" s="25"/>
      <c r="K255" s="145"/>
      <c r="L255" s="28"/>
      <c r="M255" s="395">
        <v>44132</v>
      </c>
      <c r="N255" s="158">
        <f t="shared" si="127"/>
        <v>12</v>
      </c>
      <c r="O255" s="27"/>
      <c r="P255" s="27"/>
      <c r="Q255" s="27" t="s">
        <v>27</v>
      </c>
      <c r="R255" s="27"/>
      <c r="S255" s="27"/>
      <c r="T255" s="28"/>
      <c r="U255" s="29"/>
      <c r="V255" s="32">
        <v>0.25</v>
      </c>
      <c r="W255" s="318">
        <v>0.25</v>
      </c>
      <c r="X255" s="319">
        <v>1</v>
      </c>
      <c r="Y255" s="160">
        <f t="shared" si="113"/>
        <v>1.5</v>
      </c>
      <c r="Z255" s="159">
        <f t="shared" si="128"/>
        <v>7.5</v>
      </c>
      <c r="AA255" s="327"/>
      <c r="AB255" s="400">
        <f t="shared" si="137"/>
        <v>-30</v>
      </c>
      <c r="AC255" s="371"/>
      <c r="AD255" s="226" t="str">
        <f t="shared" si="114"/>
        <v/>
      </c>
      <c r="AE255" s="368">
        <f t="shared" si="129"/>
        <v>-22.5</v>
      </c>
      <c r="AF255" s="339">
        <v>1</v>
      </c>
      <c r="AG255" s="338">
        <v>1</v>
      </c>
      <c r="AH255" s="336">
        <v>1</v>
      </c>
      <c r="AI255" s="161">
        <f t="shared" si="130"/>
        <v>1</v>
      </c>
      <c r="AJ255" s="162">
        <f t="shared" si="115"/>
        <v>28.5</v>
      </c>
      <c r="AK255" s="163">
        <f t="shared" si="131"/>
        <v>27.5</v>
      </c>
      <c r="AL255" s="164">
        <f t="shared" si="132"/>
        <v>0</v>
      </c>
      <c r="AM255" s="164">
        <f t="shared" si="133"/>
        <v>0</v>
      </c>
      <c r="AN255" s="164">
        <f t="shared" si="134"/>
        <v>0</v>
      </c>
      <c r="AO255" s="164">
        <f t="shared" si="135"/>
        <v>0</v>
      </c>
      <c r="AP255" s="610">
        <f t="shared" si="138"/>
        <v>1</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f t="shared" si="116"/>
        <v>12</v>
      </c>
      <c r="AX255" s="165" t="str">
        <f t="shared" si="117"/>
        <v/>
      </c>
      <c r="AY255" s="193">
        <f t="shared" si="118"/>
        <v>12</v>
      </c>
      <c r="AZ255" s="183" t="str">
        <f t="shared" si="119"/>
        <v/>
      </c>
      <c r="BA255" s="173">
        <f t="shared" si="120"/>
        <v>0.25</v>
      </c>
      <c r="BB255" s="174" t="str">
        <f t="shared" si="121"/>
        <v/>
      </c>
      <c r="BC255" s="186">
        <f t="shared" si="144"/>
        <v>0.25</v>
      </c>
      <c r="BD255" s="174" t="str">
        <f t="shared" si="122"/>
        <v/>
      </c>
      <c r="BE255" s="201">
        <f t="shared" si="123"/>
        <v>0.25</v>
      </c>
      <c r="BF255" s="174" t="str">
        <f t="shared" si="124"/>
        <v/>
      </c>
      <c r="BG255" s="186">
        <f t="shared" si="125"/>
        <v>0.25</v>
      </c>
      <c r="BH255" s="175" t="str">
        <f t="shared" si="126"/>
        <v/>
      </c>
      <c r="BI255" s="632"/>
      <c r="BQ255" s="57" t="s">
        <v>1951</v>
      </c>
      <c r="BV255" s="57" t="s">
        <v>1952</v>
      </c>
      <c r="BW255" s="57"/>
      <c r="CA255" s="57" t="s">
        <v>1953</v>
      </c>
      <c r="CC255" s="57" t="s">
        <v>1954</v>
      </c>
    </row>
    <row r="256" spans="1:81" ht="18.75" x14ac:dyDescent="0.3">
      <c r="A256" s="221"/>
      <c r="B256" s="222"/>
      <c r="C256" s="214">
        <v>245</v>
      </c>
      <c r="D256" s="205" t="s">
        <v>3723</v>
      </c>
      <c r="E256" s="16" t="s">
        <v>3649</v>
      </c>
      <c r="F256" s="17"/>
      <c r="G256" s="134">
        <v>44117</v>
      </c>
      <c r="H256" s="645">
        <v>44123</v>
      </c>
      <c r="I256" s="141" t="s">
        <v>27</v>
      </c>
      <c r="J256" s="25"/>
      <c r="K256" s="145"/>
      <c r="L256" s="28"/>
      <c r="M256" s="646">
        <v>44131</v>
      </c>
      <c r="N256" s="158">
        <f t="shared" si="127"/>
        <v>11</v>
      </c>
      <c r="O256" s="27"/>
      <c r="P256" s="27"/>
      <c r="Q256" s="27" t="s">
        <v>27</v>
      </c>
      <c r="R256" s="27"/>
      <c r="S256" s="27"/>
      <c r="T256" s="28"/>
      <c r="U256" s="29"/>
      <c r="V256" s="32">
        <v>0.25</v>
      </c>
      <c r="W256" s="318">
        <v>1.75</v>
      </c>
      <c r="X256" s="319">
        <v>1</v>
      </c>
      <c r="Y256" s="160">
        <f t="shared" si="113"/>
        <v>3</v>
      </c>
      <c r="Z256" s="159">
        <f t="shared" si="128"/>
        <v>37.5</v>
      </c>
      <c r="AA256" s="327"/>
      <c r="AB256" s="400">
        <f t="shared" si="137"/>
        <v>-30</v>
      </c>
      <c r="AC256" s="371"/>
      <c r="AD256" s="226" t="str">
        <f t="shared" si="114"/>
        <v/>
      </c>
      <c r="AE256" s="368">
        <f t="shared" si="129"/>
        <v>7.5</v>
      </c>
      <c r="AF256" s="339">
        <v>7</v>
      </c>
      <c r="AG256" s="338">
        <v>7</v>
      </c>
      <c r="AH256" s="336">
        <v>14.5</v>
      </c>
      <c r="AI256" s="161">
        <f t="shared" si="130"/>
        <v>14.5</v>
      </c>
      <c r="AJ256" s="162">
        <f t="shared" si="115"/>
        <v>64.5</v>
      </c>
      <c r="AK256" s="163">
        <f t="shared" si="131"/>
        <v>50</v>
      </c>
      <c r="AL256" s="164">
        <f t="shared" si="132"/>
        <v>0</v>
      </c>
      <c r="AM256" s="164">
        <f t="shared" si="133"/>
        <v>0</v>
      </c>
      <c r="AN256" s="164">
        <f t="shared" si="134"/>
        <v>0</v>
      </c>
      <c r="AO256" s="164">
        <f t="shared" si="135"/>
        <v>0</v>
      </c>
      <c r="AP256" s="610" t="str">
        <f t="shared" si="138"/>
        <v xml:space="preserve"> </v>
      </c>
      <c r="AQ256" s="613">
        <f t="shared" si="136"/>
        <v>14.5</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f t="shared" si="116"/>
        <v>11</v>
      </c>
      <c r="AX256" s="165" t="str">
        <f t="shared" si="117"/>
        <v/>
      </c>
      <c r="AY256" s="193">
        <f t="shared" si="118"/>
        <v>11</v>
      </c>
      <c r="AZ256" s="183" t="str">
        <f t="shared" si="119"/>
        <v/>
      </c>
      <c r="BA256" s="173">
        <f t="shared" si="120"/>
        <v>0.25</v>
      </c>
      <c r="BB256" s="174" t="str">
        <f t="shared" si="121"/>
        <v/>
      </c>
      <c r="BC256" s="186">
        <f t="shared" si="144"/>
        <v>0.25</v>
      </c>
      <c r="BD256" s="174" t="str">
        <f t="shared" si="122"/>
        <v/>
      </c>
      <c r="BE256" s="201">
        <f t="shared" si="123"/>
        <v>1.75</v>
      </c>
      <c r="BF256" s="174" t="str">
        <f t="shared" si="124"/>
        <v/>
      </c>
      <c r="BG256" s="186">
        <f t="shared" si="125"/>
        <v>1.75</v>
      </c>
      <c r="BH256" s="175" t="str">
        <f t="shared" si="126"/>
        <v/>
      </c>
      <c r="BI256" s="632"/>
      <c r="BQ256" s="57" t="s">
        <v>1955</v>
      </c>
      <c r="BV256" s="57" t="s">
        <v>1956</v>
      </c>
      <c r="BW256" s="57"/>
      <c r="CA256" s="57" t="s">
        <v>1957</v>
      </c>
      <c r="CC256" s="57" t="s">
        <v>1958</v>
      </c>
    </row>
    <row r="257" spans="1:81" ht="18.75" x14ac:dyDescent="0.3">
      <c r="A257" s="221"/>
      <c r="B257" s="222"/>
      <c r="C257" s="213">
        <v>246</v>
      </c>
      <c r="D257" s="207" t="s">
        <v>3724</v>
      </c>
      <c r="E257" s="18" t="s">
        <v>3649</v>
      </c>
      <c r="F257" s="17"/>
      <c r="G257" s="134">
        <v>44118</v>
      </c>
      <c r="H257" s="135">
        <v>44148</v>
      </c>
      <c r="I257" s="141" t="s">
        <v>27</v>
      </c>
      <c r="J257" s="25"/>
      <c r="K257" s="145" t="s">
        <v>27</v>
      </c>
      <c r="L257" s="28"/>
      <c r="M257" s="395">
        <v>44179</v>
      </c>
      <c r="N257" s="158">
        <f t="shared" si="127"/>
        <v>44</v>
      </c>
      <c r="O257" s="27"/>
      <c r="P257" s="27"/>
      <c r="Q257" s="27" t="s">
        <v>27</v>
      </c>
      <c r="R257" s="27"/>
      <c r="S257" s="27"/>
      <c r="T257" s="28" t="s">
        <v>27</v>
      </c>
      <c r="U257" s="29"/>
      <c r="V257" s="32">
        <v>1</v>
      </c>
      <c r="W257" s="318"/>
      <c r="X257" s="319">
        <v>2.5</v>
      </c>
      <c r="Y257" s="160">
        <f t="shared" si="113"/>
        <v>3.5</v>
      </c>
      <c r="Z257" s="159">
        <f t="shared" si="128"/>
        <v>10</v>
      </c>
      <c r="AA257" s="327"/>
      <c r="AB257" s="400">
        <f t="shared" si="137"/>
        <v>-30</v>
      </c>
      <c r="AC257" s="371"/>
      <c r="AD257" s="226" t="str">
        <f t="shared" si="114"/>
        <v/>
      </c>
      <c r="AE257" s="368">
        <f t="shared" si="129"/>
        <v>-20</v>
      </c>
      <c r="AF257" s="339"/>
      <c r="AG257" s="338"/>
      <c r="AH257" s="336"/>
      <c r="AI257" s="161">
        <f t="shared" si="130"/>
        <v>0</v>
      </c>
      <c r="AJ257" s="162">
        <f t="shared" si="115"/>
        <v>60</v>
      </c>
      <c r="AK257" s="163">
        <f t="shared" si="131"/>
        <v>60</v>
      </c>
      <c r="AL257" s="164">
        <f t="shared" si="132"/>
        <v>0</v>
      </c>
      <c r="AM257" s="164">
        <f t="shared" si="133"/>
        <v>0</v>
      </c>
      <c r="AN257" s="164">
        <f t="shared" si="134"/>
        <v>60</v>
      </c>
      <c r="AO257" s="164">
        <f t="shared" si="135"/>
        <v>60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f t="shared" si="116"/>
        <v>44</v>
      </c>
      <c r="AX257" s="165">
        <f t="shared" si="117"/>
        <v>44</v>
      </c>
      <c r="AY257" s="193" t="str">
        <f t="shared" si="118"/>
        <v/>
      </c>
      <c r="AZ257" s="183" t="str">
        <f t="shared" si="119"/>
        <v/>
      </c>
      <c r="BA257" s="173">
        <f t="shared" si="120"/>
        <v>1</v>
      </c>
      <c r="BB257" s="174">
        <f t="shared" si="121"/>
        <v>1</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7" t="s">
        <v>3725</v>
      </c>
      <c r="E258" s="18" t="s">
        <v>3649</v>
      </c>
      <c r="F258" s="17"/>
      <c r="G258" s="134">
        <v>44119</v>
      </c>
      <c r="H258" s="645">
        <v>44123</v>
      </c>
      <c r="I258" s="141" t="s">
        <v>27</v>
      </c>
      <c r="J258" s="25"/>
      <c r="K258" s="145"/>
      <c r="L258" s="28"/>
      <c r="M258" s="646">
        <v>44123</v>
      </c>
      <c r="N258" s="158">
        <f t="shared" si="127"/>
        <v>3</v>
      </c>
      <c r="O258" s="27"/>
      <c r="P258" s="27" t="s">
        <v>27</v>
      </c>
      <c r="Q258" s="27"/>
      <c r="R258" s="27"/>
      <c r="S258" s="27"/>
      <c r="T258" s="28"/>
      <c r="U258" s="29"/>
      <c r="V258" s="32">
        <v>0.25</v>
      </c>
      <c r="W258" s="318"/>
      <c r="X258" s="319">
        <v>1</v>
      </c>
      <c r="Y258" s="160">
        <f t="shared" si="113"/>
        <v>1.25</v>
      </c>
      <c r="Z258" s="159">
        <f t="shared" si="128"/>
        <v>2.5</v>
      </c>
      <c r="AA258" s="327"/>
      <c r="AB258" s="400">
        <f t="shared" si="137"/>
        <v>-30</v>
      </c>
      <c r="AC258" s="371"/>
      <c r="AD258" s="226" t="str">
        <f t="shared" si="114"/>
        <v/>
      </c>
      <c r="AE258" s="368">
        <f t="shared" si="129"/>
        <v>-27.5</v>
      </c>
      <c r="AF258" s="339"/>
      <c r="AG258" s="338"/>
      <c r="AH258" s="336"/>
      <c r="AI258" s="161">
        <f t="shared" si="130"/>
        <v>0</v>
      </c>
      <c r="AJ258" s="162">
        <f t="shared" si="115"/>
        <v>22.5</v>
      </c>
      <c r="AK258" s="163">
        <f t="shared" si="131"/>
        <v>22.5</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f t="shared" si="116"/>
        <v>3</v>
      </c>
      <c r="AX258" s="165" t="str">
        <f t="shared" si="117"/>
        <v/>
      </c>
      <c r="AY258" s="193">
        <f t="shared" si="118"/>
        <v>3</v>
      </c>
      <c r="AZ258" s="183" t="str">
        <f t="shared" si="119"/>
        <v/>
      </c>
      <c r="BA258" s="173">
        <f t="shared" si="120"/>
        <v>0.25</v>
      </c>
      <c r="BB258" s="174" t="str">
        <f t="shared" si="121"/>
        <v/>
      </c>
      <c r="BC258" s="186">
        <f t="shared" si="144"/>
        <v>0.25</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t="s">
        <v>3726</v>
      </c>
      <c r="E259" s="16" t="s">
        <v>3649</v>
      </c>
      <c r="F259" s="17"/>
      <c r="G259" s="134">
        <v>44120</v>
      </c>
      <c r="H259" s="135">
        <v>44124</v>
      </c>
      <c r="I259" s="141" t="s">
        <v>27</v>
      </c>
      <c r="J259" s="25" t="s">
        <v>27</v>
      </c>
      <c r="K259" s="145"/>
      <c r="L259" s="28"/>
      <c r="M259" s="395">
        <v>44124</v>
      </c>
      <c r="N259" s="158">
        <f t="shared" si="127"/>
        <v>3</v>
      </c>
      <c r="O259" s="27"/>
      <c r="P259" s="27"/>
      <c r="Q259" s="27" t="s">
        <v>27</v>
      </c>
      <c r="R259" s="27"/>
      <c r="S259" s="27"/>
      <c r="T259" s="28"/>
      <c r="U259" s="29"/>
      <c r="V259" s="32">
        <v>0.25</v>
      </c>
      <c r="W259" s="318">
        <v>0.25</v>
      </c>
      <c r="X259" s="319">
        <v>1</v>
      </c>
      <c r="Y259" s="160">
        <f t="shared" si="113"/>
        <v>1.5</v>
      </c>
      <c r="Z259" s="159">
        <f t="shared" si="128"/>
        <v>7.5</v>
      </c>
      <c r="AA259" s="327"/>
      <c r="AB259" s="400">
        <f t="shared" si="137"/>
        <v>-30</v>
      </c>
      <c r="AC259" s="371"/>
      <c r="AD259" s="226" t="str">
        <f t="shared" si="114"/>
        <v/>
      </c>
      <c r="AE259" s="368">
        <f t="shared" si="129"/>
        <v>-22.5</v>
      </c>
      <c r="AF259" s="339">
        <v>1</v>
      </c>
      <c r="AG259" s="338">
        <v>1</v>
      </c>
      <c r="AH259" s="336">
        <v>1</v>
      </c>
      <c r="AI259" s="161">
        <f t="shared" si="130"/>
        <v>1</v>
      </c>
      <c r="AJ259" s="162">
        <f t="shared" si="115"/>
        <v>28.5</v>
      </c>
      <c r="AK259" s="163">
        <f t="shared" si="131"/>
        <v>27.5</v>
      </c>
      <c r="AL259" s="164">
        <f t="shared" si="132"/>
        <v>0</v>
      </c>
      <c r="AM259" s="164">
        <f t="shared" si="133"/>
        <v>0</v>
      </c>
      <c r="AN259" s="164">
        <f t="shared" si="134"/>
        <v>0</v>
      </c>
      <c r="AO259" s="164">
        <f t="shared" si="135"/>
        <v>0</v>
      </c>
      <c r="AP259" s="610">
        <f t="shared" si="138"/>
        <v>1</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f t="shared" si="116"/>
        <v>3</v>
      </c>
      <c r="AX259" s="165" t="str">
        <f t="shared" si="117"/>
        <v/>
      </c>
      <c r="AY259" s="193">
        <f t="shared" si="118"/>
        <v>3</v>
      </c>
      <c r="AZ259" s="183" t="str">
        <f t="shared" si="119"/>
        <v/>
      </c>
      <c r="BA259" s="173">
        <f t="shared" si="120"/>
        <v>0.25</v>
      </c>
      <c r="BB259" s="174" t="str">
        <f t="shared" si="121"/>
        <v/>
      </c>
      <c r="BC259" s="186">
        <f t="shared" si="144"/>
        <v>0.25</v>
      </c>
      <c r="BD259" s="174" t="str">
        <f t="shared" si="122"/>
        <v/>
      </c>
      <c r="BE259" s="201">
        <f t="shared" si="123"/>
        <v>0.25</v>
      </c>
      <c r="BF259" s="174" t="str">
        <f t="shared" si="124"/>
        <v/>
      </c>
      <c r="BG259" s="186">
        <f t="shared" si="125"/>
        <v>0.25</v>
      </c>
      <c r="BH259" s="175" t="str">
        <f t="shared" si="126"/>
        <v/>
      </c>
      <c r="BI259" s="632"/>
      <c r="BQ259" s="57" t="s">
        <v>1966</v>
      </c>
      <c r="BV259" s="57" t="s">
        <v>1967</v>
      </c>
      <c r="BW259" s="57"/>
      <c r="CC259" s="57" t="s">
        <v>1968</v>
      </c>
    </row>
    <row r="260" spans="1:81" ht="18.75" x14ac:dyDescent="0.3">
      <c r="A260" s="221"/>
      <c r="B260" s="222"/>
      <c r="C260" s="213">
        <v>249</v>
      </c>
      <c r="D260" s="205" t="s">
        <v>3727</v>
      </c>
      <c r="E260" s="16" t="s">
        <v>3649</v>
      </c>
      <c r="F260" s="17"/>
      <c r="G260" s="134">
        <v>44120</v>
      </c>
      <c r="H260" s="135">
        <v>44133</v>
      </c>
      <c r="I260" s="141" t="s">
        <v>27</v>
      </c>
      <c r="J260" s="25" t="s">
        <v>27</v>
      </c>
      <c r="K260" s="145"/>
      <c r="L260" s="28"/>
      <c r="M260" s="395">
        <v>44154</v>
      </c>
      <c r="N260" s="158">
        <f t="shared" si="127"/>
        <v>25</v>
      </c>
      <c r="O260" s="27" t="s">
        <v>27</v>
      </c>
      <c r="P260" s="27"/>
      <c r="Q260" s="27"/>
      <c r="R260" s="27"/>
      <c r="S260" s="27"/>
      <c r="T260" s="28"/>
      <c r="U260" s="29"/>
      <c r="V260" s="32">
        <v>0.25</v>
      </c>
      <c r="W260" s="318"/>
      <c r="X260" s="319">
        <v>1</v>
      </c>
      <c r="Y260" s="160">
        <f t="shared" si="113"/>
        <v>1.25</v>
      </c>
      <c r="Z260" s="159">
        <f t="shared" si="128"/>
        <v>2.5</v>
      </c>
      <c r="AA260" s="328"/>
      <c r="AB260" s="400">
        <f t="shared" si="137"/>
        <v>-30</v>
      </c>
      <c r="AC260" s="371"/>
      <c r="AD260" s="226" t="str">
        <f t="shared" si="114"/>
        <v/>
      </c>
      <c r="AE260" s="368">
        <f t="shared" si="129"/>
        <v>-27.5</v>
      </c>
      <c r="AF260" s="339"/>
      <c r="AG260" s="338"/>
      <c r="AH260" s="336"/>
      <c r="AI260" s="161">
        <f t="shared" si="130"/>
        <v>0</v>
      </c>
      <c r="AJ260" s="162">
        <f t="shared" si="115"/>
        <v>22.5</v>
      </c>
      <c r="AK260" s="163">
        <f t="shared" si="131"/>
        <v>22.5</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f t="shared" si="116"/>
        <v>25</v>
      </c>
      <c r="AX260" s="165" t="str">
        <f t="shared" si="117"/>
        <v/>
      </c>
      <c r="AY260" s="193">
        <f t="shared" si="118"/>
        <v>25</v>
      </c>
      <c r="AZ260" s="183" t="str">
        <f t="shared" si="119"/>
        <v/>
      </c>
      <c r="BA260" s="173">
        <f t="shared" si="120"/>
        <v>0.25</v>
      </c>
      <c r="BB260" s="174" t="str">
        <f t="shared" si="121"/>
        <v/>
      </c>
      <c r="BC260" s="186">
        <f t="shared" si="144"/>
        <v>0.25</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t="s">
        <v>3728</v>
      </c>
      <c r="E261" s="16" t="s">
        <v>3649</v>
      </c>
      <c r="F261" s="17"/>
      <c r="G261" s="134">
        <v>44123</v>
      </c>
      <c r="H261" s="645">
        <v>44124</v>
      </c>
      <c r="I261" s="141" t="s">
        <v>27</v>
      </c>
      <c r="J261" s="25"/>
      <c r="K261" s="145"/>
      <c r="L261" s="28"/>
      <c r="M261" s="646">
        <v>44152</v>
      </c>
      <c r="N261" s="158">
        <f t="shared" si="127"/>
        <v>22</v>
      </c>
      <c r="O261" s="27"/>
      <c r="P261" s="27"/>
      <c r="Q261" s="27" t="s">
        <v>27</v>
      </c>
      <c r="R261" s="27"/>
      <c r="S261" s="27"/>
      <c r="T261" s="657" t="s">
        <v>27</v>
      </c>
      <c r="U261" s="29"/>
      <c r="V261" s="32">
        <v>2</v>
      </c>
      <c r="W261" s="318"/>
      <c r="X261" s="319">
        <v>1.5</v>
      </c>
      <c r="Y261" s="160">
        <f t="shared" si="113"/>
        <v>3.5</v>
      </c>
      <c r="Z261" s="159">
        <f t="shared" si="128"/>
        <v>20</v>
      </c>
      <c r="AA261" s="327"/>
      <c r="AB261" s="400">
        <f t="shared" si="137"/>
        <v>-30</v>
      </c>
      <c r="AC261" s="370"/>
      <c r="AD261" s="226" t="str">
        <f t="shared" si="114"/>
        <v/>
      </c>
      <c r="AE261" s="368">
        <f t="shared" si="129"/>
        <v>-10</v>
      </c>
      <c r="AF261" s="339">
        <v>1.25</v>
      </c>
      <c r="AG261" s="338">
        <v>1.25</v>
      </c>
      <c r="AH261" s="336"/>
      <c r="AI261" s="161">
        <f t="shared" si="130"/>
        <v>1.25</v>
      </c>
      <c r="AJ261" s="162">
        <f t="shared" si="115"/>
        <v>51.25</v>
      </c>
      <c r="AK261" s="163">
        <f t="shared" si="131"/>
        <v>51.25</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f t="shared" si="116"/>
        <v>22</v>
      </c>
      <c r="AX261" s="165" t="str">
        <f t="shared" si="117"/>
        <v/>
      </c>
      <c r="AY261" s="193">
        <f t="shared" si="118"/>
        <v>22</v>
      </c>
      <c r="AZ261" s="183" t="str">
        <f t="shared" si="119"/>
        <v/>
      </c>
      <c r="BA261" s="173">
        <f t="shared" si="120"/>
        <v>2</v>
      </c>
      <c r="BB261" s="174" t="str">
        <f t="shared" si="121"/>
        <v/>
      </c>
      <c r="BC261" s="186">
        <f t="shared" si="144"/>
        <v>2</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7" t="s">
        <v>3729</v>
      </c>
      <c r="E262" s="18" t="s">
        <v>3649</v>
      </c>
      <c r="F262" s="17"/>
      <c r="G262" s="134">
        <v>44124</v>
      </c>
      <c r="H262" s="135">
        <v>44130</v>
      </c>
      <c r="I262" s="141" t="s">
        <v>27</v>
      </c>
      <c r="J262" s="25"/>
      <c r="K262" s="145"/>
      <c r="L262" s="28"/>
      <c r="M262" s="395">
        <v>44132</v>
      </c>
      <c r="N262" s="158">
        <f t="shared" si="127"/>
        <v>7</v>
      </c>
      <c r="O262" s="27"/>
      <c r="P262" s="27"/>
      <c r="Q262" s="27" t="s">
        <v>27</v>
      </c>
      <c r="R262" s="27"/>
      <c r="S262" s="27"/>
      <c r="T262" s="28"/>
      <c r="U262" s="29"/>
      <c r="V262" s="32">
        <v>0.75</v>
      </c>
      <c r="W262" s="318">
        <v>1.5</v>
      </c>
      <c r="X262" s="319">
        <v>2</v>
      </c>
      <c r="Y262" s="160">
        <f t="shared" si="113"/>
        <v>4.25</v>
      </c>
      <c r="Z262" s="159">
        <f t="shared" si="128"/>
        <v>37.5</v>
      </c>
      <c r="AA262" s="329"/>
      <c r="AB262" s="400">
        <f t="shared" si="137"/>
        <v>-30</v>
      </c>
      <c r="AC262" s="370"/>
      <c r="AD262" s="226" t="str">
        <f t="shared" si="114"/>
        <v/>
      </c>
      <c r="AE262" s="368">
        <f t="shared" si="129"/>
        <v>7.5</v>
      </c>
      <c r="AF262" s="339">
        <v>10.45</v>
      </c>
      <c r="AG262" s="338">
        <v>10.45</v>
      </c>
      <c r="AH262" s="336">
        <v>17.95</v>
      </c>
      <c r="AI262" s="161">
        <f t="shared" si="130"/>
        <v>17.95</v>
      </c>
      <c r="AJ262" s="162">
        <f t="shared" si="115"/>
        <v>87.95</v>
      </c>
      <c r="AK262" s="163">
        <f t="shared" si="131"/>
        <v>70</v>
      </c>
      <c r="AL262" s="164">
        <f t="shared" si="132"/>
        <v>0</v>
      </c>
      <c r="AM262" s="164">
        <f t="shared" si="133"/>
        <v>0</v>
      </c>
      <c r="AN262" s="164">
        <f t="shared" si="134"/>
        <v>0</v>
      </c>
      <c r="AO262" s="164">
        <f t="shared" si="135"/>
        <v>0</v>
      </c>
      <c r="AP262" s="610" t="str">
        <f t="shared" si="138"/>
        <v xml:space="preserve"> </v>
      </c>
      <c r="AQ262" s="613">
        <f t="shared" si="136"/>
        <v>17.95</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f t="shared" si="116"/>
        <v>7</v>
      </c>
      <c r="AX262" s="165" t="str">
        <f t="shared" si="117"/>
        <v/>
      </c>
      <c r="AY262" s="193">
        <f t="shared" si="118"/>
        <v>7</v>
      </c>
      <c r="AZ262" s="183" t="str">
        <f t="shared" si="119"/>
        <v/>
      </c>
      <c r="BA262" s="173">
        <f t="shared" si="120"/>
        <v>0.75</v>
      </c>
      <c r="BB262" s="174" t="str">
        <f t="shared" si="121"/>
        <v/>
      </c>
      <c r="BC262" s="186">
        <f t="shared" si="144"/>
        <v>0.75</v>
      </c>
      <c r="BD262" s="174" t="str">
        <f t="shared" si="122"/>
        <v/>
      </c>
      <c r="BE262" s="201">
        <f t="shared" si="123"/>
        <v>1.5</v>
      </c>
      <c r="BF262" s="174" t="str">
        <f t="shared" si="124"/>
        <v/>
      </c>
      <c r="BG262" s="186">
        <f t="shared" si="125"/>
        <v>1.5</v>
      </c>
      <c r="BH262" s="175" t="str">
        <f t="shared" si="126"/>
        <v/>
      </c>
      <c r="BI262" s="632"/>
      <c r="BQ262" s="57" t="s">
        <v>1975</v>
      </c>
      <c r="BV262" s="57" t="s">
        <v>1976</v>
      </c>
      <c r="BW262" s="57"/>
      <c r="CC262" s="57" t="s">
        <v>1977</v>
      </c>
    </row>
    <row r="263" spans="1:81" ht="18.75" x14ac:dyDescent="0.3">
      <c r="A263" s="219"/>
      <c r="B263" s="220"/>
      <c r="C263" s="213">
        <v>252</v>
      </c>
      <c r="D263" s="662" t="s">
        <v>3730</v>
      </c>
      <c r="E263" s="663" t="s">
        <v>3731</v>
      </c>
      <c r="F263" s="652"/>
      <c r="G263" s="653">
        <v>44126</v>
      </c>
      <c r="H263" s="645">
        <v>44280</v>
      </c>
      <c r="I263" s="654"/>
      <c r="J263" s="655" t="s">
        <v>27</v>
      </c>
      <c r="K263" s="656" t="s">
        <v>27</v>
      </c>
      <c r="L263" s="657"/>
      <c r="M263" s="646"/>
      <c r="N263" s="158" t="str">
        <f t="shared" si="127"/>
        <v/>
      </c>
      <c r="O263" s="679"/>
      <c r="P263" s="679"/>
      <c r="Q263" s="679"/>
      <c r="R263" s="679"/>
      <c r="S263" s="679"/>
      <c r="T263" s="657"/>
      <c r="U263" s="680"/>
      <c r="V263" s="681"/>
      <c r="W263" s="682"/>
      <c r="X263" s="683"/>
      <c r="Y263" s="160">
        <f t="shared" si="113"/>
        <v>0</v>
      </c>
      <c r="Z263" s="159">
        <f t="shared" si="128"/>
        <v>0</v>
      </c>
      <c r="AA263" s="326"/>
      <c r="AB263" s="400">
        <f t="shared" si="137"/>
        <v>0</v>
      </c>
      <c r="AC263" s="370"/>
      <c r="AD263" s="226" t="str">
        <f t="shared" si="114"/>
        <v/>
      </c>
      <c r="AE263" s="368">
        <f t="shared" si="129"/>
        <v>0</v>
      </c>
      <c r="AF263" s="339"/>
      <c r="AG263" s="338"/>
      <c r="AH263" s="336"/>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5" t="s">
        <v>3732</v>
      </c>
      <c r="E264" s="16" t="s">
        <v>3649</v>
      </c>
      <c r="F264" s="17"/>
      <c r="G264" s="134">
        <v>44127</v>
      </c>
      <c r="H264" s="645">
        <v>44132</v>
      </c>
      <c r="I264" s="141" t="s">
        <v>27</v>
      </c>
      <c r="J264" s="25"/>
      <c r="K264" s="145"/>
      <c r="L264" s="28"/>
      <c r="M264" s="395">
        <v>44139</v>
      </c>
      <c r="N264" s="158">
        <f t="shared" si="127"/>
        <v>9</v>
      </c>
      <c r="O264" s="27"/>
      <c r="P264" s="27"/>
      <c r="Q264" s="27" t="s">
        <v>27</v>
      </c>
      <c r="R264" s="27"/>
      <c r="S264" s="27"/>
      <c r="T264" s="28"/>
      <c r="U264" s="29"/>
      <c r="V264" s="32">
        <v>0.25</v>
      </c>
      <c r="W264" s="318">
        <v>4</v>
      </c>
      <c r="X264" s="319">
        <v>2</v>
      </c>
      <c r="Y264" s="160">
        <f t="shared" si="113"/>
        <v>6.25</v>
      </c>
      <c r="Z264" s="159">
        <f t="shared" si="128"/>
        <v>82.5</v>
      </c>
      <c r="AA264" s="326"/>
      <c r="AB264" s="400">
        <f t="shared" si="137"/>
        <v>-30</v>
      </c>
      <c r="AC264" s="371"/>
      <c r="AD264" s="226" t="str">
        <f t="shared" si="114"/>
        <v/>
      </c>
      <c r="AE264" s="368">
        <f t="shared" si="129"/>
        <v>52.5</v>
      </c>
      <c r="AF264" s="339">
        <v>1.25</v>
      </c>
      <c r="AG264" s="338">
        <v>1.25</v>
      </c>
      <c r="AH264" s="336">
        <v>53.75</v>
      </c>
      <c r="AI264" s="161">
        <f t="shared" si="130"/>
        <v>53.75</v>
      </c>
      <c r="AJ264" s="162">
        <f t="shared" si="115"/>
        <v>123.75</v>
      </c>
      <c r="AK264" s="163">
        <f t="shared" si="131"/>
        <v>70</v>
      </c>
      <c r="AL264" s="164">
        <f t="shared" si="132"/>
        <v>0</v>
      </c>
      <c r="AM264" s="164">
        <f t="shared" si="133"/>
        <v>0</v>
      </c>
      <c r="AN264" s="164">
        <f t="shared" si="134"/>
        <v>0</v>
      </c>
      <c r="AO264" s="164">
        <f t="shared" si="135"/>
        <v>0</v>
      </c>
      <c r="AP264" s="610" t="str">
        <f t="shared" si="138"/>
        <v xml:space="preserve"> </v>
      </c>
      <c r="AQ264" s="613" t="str">
        <f t="shared" si="136"/>
        <v xml:space="preserve"> </v>
      </c>
      <c r="AR264" s="613">
        <f t="shared" si="139"/>
        <v>53.75</v>
      </c>
      <c r="AS264" s="613" t="str">
        <f t="shared" si="140"/>
        <v xml:space="preserve"> </v>
      </c>
      <c r="AT264" s="613" t="str">
        <f t="shared" si="141"/>
        <v xml:space="preserve"> </v>
      </c>
      <c r="AU264" s="613" t="str">
        <f t="shared" si="142"/>
        <v xml:space="preserve"> </v>
      </c>
      <c r="AV264" s="614" t="str">
        <f t="shared" si="143"/>
        <v xml:space="preserve"> </v>
      </c>
      <c r="AW264" s="196">
        <f t="shared" si="116"/>
        <v>9</v>
      </c>
      <c r="AX264" s="165" t="str">
        <f t="shared" si="117"/>
        <v/>
      </c>
      <c r="AY264" s="193">
        <f t="shared" si="118"/>
        <v>9</v>
      </c>
      <c r="AZ264" s="183" t="str">
        <f t="shared" si="119"/>
        <v/>
      </c>
      <c r="BA264" s="173">
        <f t="shared" si="120"/>
        <v>0.25</v>
      </c>
      <c r="BB264" s="174" t="str">
        <f t="shared" si="121"/>
        <v/>
      </c>
      <c r="BC264" s="186">
        <f t="shared" si="144"/>
        <v>0.25</v>
      </c>
      <c r="BD264" s="174" t="str">
        <f t="shared" si="122"/>
        <v/>
      </c>
      <c r="BE264" s="201">
        <f t="shared" si="123"/>
        <v>4</v>
      </c>
      <c r="BF264" s="174" t="str">
        <f t="shared" si="124"/>
        <v/>
      </c>
      <c r="BG264" s="186">
        <f t="shared" si="125"/>
        <v>4</v>
      </c>
      <c r="BH264" s="175" t="str">
        <f t="shared" si="126"/>
        <v/>
      </c>
      <c r="BI264" s="632"/>
      <c r="BQ264" s="57" t="s">
        <v>1981</v>
      </c>
      <c r="BV264" s="57" t="s">
        <v>1982</v>
      </c>
      <c r="BW264" s="57"/>
      <c r="CC264" s="57" t="s">
        <v>1983</v>
      </c>
    </row>
    <row r="265" spans="1:81" ht="18.75" x14ac:dyDescent="0.3">
      <c r="A265" s="219"/>
      <c r="B265" s="220"/>
      <c r="C265" s="213">
        <v>254</v>
      </c>
      <c r="D265" s="205" t="s">
        <v>3733</v>
      </c>
      <c r="E265" s="16" t="s">
        <v>3649</v>
      </c>
      <c r="F265" s="17"/>
      <c r="G265" s="134">
        <v>44127</v>
      </c>
      <c r="H265" s="645">
        <v>44131</v>
      </c>
      <c r="I265" s="141" t="s">
        <v>27</v>
      </c>
      <c r="J265" s="25"/>
      <c r="K265" s="145"/>
      <c r="L265" s="28"/>
      <c r="M265" s="646">
        <v>44137</v>
      </c>
      <c r="N265" s="158">
        <f t="shared" si="127"/>
        <v>7</v>
      </c>
      <c r="O265" s="27"/>
      <c r="P265" s="27"/>
      <c r="Q265" s="27" t="s">
        <v>27</v>
      </c>
      <c r="R265" s="27"/>
      <c r="S265" s="27"/>
      <c r="T265" s="28"/>
      <c r="U265" s="29"/>
      <c r="V265" s="32">
        <v>0.25</v>
      </c>
      <c r="W265" s="318">
        <v>0.25</v>
      </c>
      <c r="X265" s="319">
        <v>1</v>
      </c>
      <c r="Y265" s="160">
        <f t="shared" si="113"/>
        <v>1.5</v>
      </c>
      <c r="Z265" s="159">
        <f t="shared" si="128"/>
        <v>7.5</v>
      </c>
      <c r="AA265" s="326"/>
      <c r="AB265" s="400">
        <f t="shared" si="137"/>
        <v>-30</v>
      </c>
      <c r="AC265" s="371"/>
      <c r="AD265" s="226" t="str">
        <f t="shared" si="114"/>
        <v/>
      </c>
      <c r="AE265" s="368">
        <f t="shared" si="129"/>
        <v>-22.5</v>
      </c>
      <c r="AF265" s="339">
        <v>1.5</v>
      </c>
      <c r="AG265" s="338">
        <v>1.5</v>
      </c>
      <c r="AH265" s="336">
        <v>1.5</v>
      </c>
      <c r="AI265" s="161">
        <f t="shared" si="130"/>
        <v>1.5</v>
      </c>
      <c r="AJ265" s="162">
        <f t="shared" si="115"/>
        <v>29</v>
      </c>
      <c r="AK265" s="163">
        <f t="shared" si="131"/>
        <v>27.5</v>
      </c>
      <c r="AL265" s="164">
        <f t="shared" si="132"/>
        <v>0</v>
      </c>
      <c r="AM265" s="164">
        <f t="shared" si="133"/>
        <v>0</v>
      </c>
      <c r="AN265" s="164">
        <f t="shared" si="134"/>
        <v>0</v>
      </c>
      <c r="AO265" s="164">
        <f t="shared" si="135"/>
        <v>0</v>
      </c>
      <c r="AP265" s="610">
        <f t="shared" si="138"/>
        <v>1.5</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f t="shared" si="116"/>
        <v>7</v>
      </c>
      <c r="AX265" s="165" t="str">
        <f t="shared" si="117"/>
        <v/>
      </c>
      <c r="AY265" s="193">
        <f t="shared" si="118"/>
        <v>7</v>
      </c>
      <c r="AZ265" s="183" t="str">
        <f t="shared" si="119"/>
        <v/>
      </c>
      <c r="BA265" s="173">
        <f t="shared" si="120"/>
        <v>0.25</v>
      </c>
      <c r="BB265" s="174" t="str">
        <f t="shared" si="121"/>
        <v/>
      </c>
      <c r="BC265" s="186">
        <f t="shared" si="144"/>
        <v>0.25</v>
      </c>
      <c r="BD265" s="174" t="str">
        <f t="shared" si="122"/>
        <v/>
      </c>
      <c r="BE265" s="201">
        <f t="shared" si="123"/>
        <v>0.25</v>
      </c>
      <c r="BF265" s="174" t="str">
        <f t="shared" si="124"/>
        <v/>
      </c>
      <c r="BG265" s="186">
        <f t="shared" si="125"/>
        <v>0.25</v>
      </c>
      <c r="BH265" s="175" t="str">
        <f t="shared" si="126"/>
        <v/>
      </c>
      <c r="BI265" s="632"/>
      <c r="BQ265" s="57" t="s">
        <v>1984</v>
      </c>
      <c r="BV265" s="57" t="s">
        <v>1985</v>
      </c>
      <c r="BW265" s="57"/>
      <c r="CC265" s="57" t="s">
        <v>1986</v>
      </c>
    </row>
    <row r="266" spans="1:81" ht="18.75" x14ac:dyDescent="0.3">
      <c r="A266" s="221"/>
      <c r="B266" s="222"/>
      <c r="C266" s="214">
        <v>255</v>
      </c>
      <c r="D266" s="205" t="s">
        <v>3734</v>
      </c>
      <c r="E266" s="16" t="s">
        <v>3649</v>
      </c>
      <c r="F266" s="17"/>
      <c r="G266" s="134">
        <v>44132</v>
      </c>
      <c r="H266" s="135">
        <v>44133</v>
      </c>
      <c r="I266" s="141" t="s">
        <v>27</v>
      </c>
      <c r="J266" s="25" t="s">
        <v>27</v>
      </c>
      <c r="K266" s="145" t="s">
        <v>27</v>
      </c>
      <c r="L266" s="28"/>
      <c r="M266" s="395">
        <v>44207</v>
      </c>
      <c r="N266" s="158">
        <f t="shared" si="127"/>
        <v>54</v>
      </c>
      <c r="O266" s="27"/>
      <c r="P266" s="27"/>
      <c r="Q266" s="27" t="s">
        <v>27</v>
      </c>
      <c r="R266" s="27"/>
      <c r="S266" s="27"/>
      <c r="T266" s="28"/>
      <c r="U266" s="29"/>
      <c r="V266" s="32">
        <v>1.75</v>
      </c>
      <c r="W266" s="318">
        <v>16</v>
      </c>
      <c r="X266" s="319">
        <v>8</v>
      </c>
      <c r="Y266" s="160">
        <f t="shared" si="113"/>
        <v>25.75</v>
      </c>
      <c r="Z266" s="159">
        <f t="shared" si="128"/>
        <v>337.5</v>
      </c>
      <c r="AA266" s="327"/>
      <c r="AB266" s="400">
        <f t="shared" si="137"/>
        <v>-30</v>
      </c>
      <c r="AC266" s="371"/>
      <c r="AD266" s="226" t="str">
        <f t="shared" si="114"/>
        <v/>
      </c>
      <c r="AE266" s="368">
        <f t="shared" si="129"/>
        <v>307.5</v>
      </c>
      <c r="AF266" s="339">
        <v>14.3</v>
      </c>
      <c r="AG266" s="338">
        <v>14.3</v>
      </c>
      <c r="AH266" s="336">
        <v>321.8</v>
      </c>
      <c r="AI266" s="161">
        <f t="shared" si="130"/>
        <v>321.8</v>
      </c>
      <c r="AJ266" s="162">
        <f t="shared" si="115"/>
        <v>511.8</v>
      </c>
      <c r="AK266" s="163">
        <f t="shared" si="131"/>
        <v>190</v>
      </c>
      <c r="AL266" s="164">
        <f t="shared" si="132"/>
        <v>321.8</v>
      </c>
      <c r="AM266" s="164">
        <f t="shared" si="133"/>
        <v>321.8</v>
      </c>
      <c r="AN266" s="164">
        <f t="shared" si="134"/>
        <v>511.8</v>
      </c>
      <c r="AO266" s="164">
        <f t="shared" si="135"/>
        <v>190</v>
      </c>
      <c r="AP266" s="610" t="str">
        <f t="shared" si="138"/>
        <v xml:space="preserve"> </v>
      </c>
      <c r="AQ266" s="613" t="str">
        <f t="shared" si="136"/>
        <v xml:space="preserve"> </v>
      </c>
      <c r="AR266" s="613" t="str">
        <f t="shared" si="139"/>
        <v xml:space="preserve"> </v>
      </c>
      <c r="AS266" s="613">
        <f t="shared" si="140"/>
        <v>321.8</v>
      </c>
      <c r="AT266" s="613" t="str">
        <f t="shared" si="141"/>
        <v xml:space="preserve"> </v>
      </c>
      <c r="AU266" s="613" t="str">
        <f t="shared" si="142"/>
        <v xml:space="preserve"> </v>
      </c>
      <c r="AV266" s="614" t="str">
        <f t="shared" si="143"/>
        <v xml:space="preserve"> </v>
      </c>
      <c r="AW266" s="196">
        <f t="shared" si="116"/>
        <v>54</v>
      </c>
      <c r="AX266" s="165">
        <f t="shared" si="117"/>
        <v>54</v>
      </c>
      <c r="AY266" s="193" t="str">
        <f t="shared" si="118"/>
        <v/>
      </c>
      <c r="AZ266" s="183" t="str">
        <f t="shared" si="119"/>
        <v/>
      </c>
      <c r="BA266" s="173">
        <f t="shared" si="120"/>
        <v>1.75</v>
      </c>
      <c r="BB266" s="174">
        <f t="shared" si="121"/>
        <v>1.75</v>
      </c>
      <c r="BC266" s="186" t="str">
        <f t="shared" si="144"/>
        <v/>
      </c>
      <c r="BD266" s="174" t="str">
        <f t="shared" si="122"/>
        <v/>
      </c>
      <c r="BE266" s="201">
        <f t="shared" si="123"/>
        <v>16</v>
      </c>
      <c r="BF266" s="174">
        <f t="shared" si="124"/>
        <v>16</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t="s">
        <v>3735</v>
      </c>
      <c r="E267" s="16" t="s">
        <v>3649</v>
      </c>
      <c r="F267" s="17"/>
      <c r="G267" s="134">
        <v>44133</v>
      </c>
      <c r="H267" s="135">
        <v>44134</v>
      </c>
      <c r="I267" s="141" t="s">
        <v>27</v>
      </c>
      <c r="J267" s="25"/>
      <c r="K267" s="145"/>
      <c r="L267" s="28"/>
      <c r="M267" s="395">
        <v>44134</v>
      </c>
      <c r="N267" s="158">
        <f t="shared" si="127"/>
        <v>2</v>
      </c>
      <c r="O267" s="27" t="s">
        <v>27</v>
      </c>
      <c r="P267" s="27"/>
      <c r="Q267" s="27"/>
      <c r="R267" s="27"/>
      <c r="S267" s="27"/>
      <c r="T267" s="28"/>
      <c r="U267" s="29"/>
      <c r="V267" s="32">
        <v>0.25</v>
      </c>
      <c r="W267" s="318"/>
      <c r="X267" s="319">
        <v>1</v>
      </c>
      <c r="Y267" s="160">
        <f t="shared" si="113"/>
        <v>1.25</v>
      </c>
      <c r="Z267" s="159">
        <f t="shared" si="128"/>
        <v>2.5</v>
      </c>
      <c r="AA267" s="327"/>
      <c r="AB267" s="400">
        <f t="shared" si="137"/>
        <v>-30</v>
      </c>
      <c r="AC267" s="371"/>
      <c r="AD267" s="226" t="str">
        <f t="shared" si="114"/>
        <v/>
      </c>
      <c r="AE267" s="368">
        <f t="shared" si="129"/>
        <v>-27.5</v>
      </c>
      <c r="AF267" s="339">
        <v>1.75</v>
      </c>
      <c r="AG267" s="338">
        <v>1.75</v>
      </c>
      <c r="AH267" s="336">
        <v>1.75</v>
      </c>
      <c r="AI267" s="161">
        <f t="shared" si="130"/>
        <v>1.75</v>
      </c>
      <c r="AJ267" s="162">
        <f t="shared" si="115"/>
        <v>24.25</v>
      </c>
      <c r="AK267" s="163">
        <f t="shared" si="131"/>
        <v>22.5</v>
      </c>
      <c r="AL267" s="164">
        <f t="shared" si="132"/>
        <v>0</v>
      </c>
      <c r="AM267" s="164">
        <f t="shared" si="133"/>
        <v>0</v>
      </c>
      <c r="AN267" s="164">
        <f t="shared" si="134"/>
        <v>0</v>
      </c>
      <c r="AO267" s="164">
        <f t="shared" si="135"/>
        <v>0</v>
      </c>
      <c r="AP267" s="610">
        <f t="shared" si="138"/>
        <v>1.75</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f t="shared" si="116"/>
        <v>2</v>
      </c>
      <c r="AX267" s="165" t="str">
        <f t="shared" si="117"/>
        <v/>
      </c>
      <c r="AY267" s="193">
        <f t="shared" si="118"/>
        <v>2</v>
      </c>
      <c r="AZ267" s="183" t="str">
        <f t="shared" si="119"/>
        <v/>
      </c>
      <c r="BA267" s="173">
        <f t="shared" si="120"/>
        <v>0.25</v>
      </c>
      <c r="BB267" s="174" t="str">
        <f t="shared" si="121"/>
        <v/>
      </c>
      <c r="BC267" s="186">
        <f t="shared" si="144"/>
        <v>0.25</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t="s">
        <v>3736</v>
      </c>
      <c r="E268" s="16" t="s">
        <v>3649</v>
      </c>
      <c r="F268" s="17"/>
      <c r="G268" s="134">
        <v>44137</v>
      </c>
      <c r="H268" s="135">
        <v>44147</v>
      </c>
      <c r="I268" s="141" t="s">
        <v>27</v>
      </c>
      <c r="J268" s="25"/>
      <c r="K268" s="145"/>
      <c r="L268" s="28"/>
      <c r="M268" s="395">
        <v>44147</v>
      </c>
      <c r="N268" s="158">
        <f t="shared" si="127"/>
        <v>9</v>
      </c>
      <c r="O268" s="27"/>
      <c r="P268" s="27"/>
      <c r="Q268" s="27" t="s">
        <v>27</v>
      </c>
      <c r="R268" s="27"/>
      <c r="S268" s="27"/>
      <c r="T268" s="28"/>
      <c r="U268" s="29"/>
      <c r="V268" s="32">
        <v>0.5</v>
      </c>
      <c r="W268" s="318">
        <v>0.25</v>
      </c>
      <c r="X268" s="319">
        <v>1</v>
      </c>
      <c r="Y268" s="160">
        <f t="shared" ref="Y268:Y331" si="145">V268+W268+X268</f>
        <v>1.75</v>
      </c>
      <c r="Z268" s="159">
        <f t="shared" si="128"/>
        <v>10</v>
      </c>
      <c r="AA268" s="327"/>
      <c r="AB268" s="400">
        <f t="shared" si="137"/>
        <v>-30</v>
      </c>
      <c r="AC268" s="371"/>
      <c r="AD268" s="226" t="str">
        <f t="shared" ref="AD268:AD331" si="146">IF(F268="x",(0-((V268*10)+(W268*20))),"")</f>
        <v/>
      </c>
      <c r="AE268" s="368">
        <f t="shared" si="129"/>
        <v>-20</v>
      </c>
      <c r="AF268" s="339">
        <v>1.75</v>
      </c>
      <c r="AG268" s="338">
        <v>1.75</v>
      </c>
      <c r="AH268" s="336">
        <v>1.75</v>
      </c>
      <c r="AI268" s="161">
        <f t="shared" si="130"/>
        <v>1.75</v>
      </c>
      <c r="AJ268" s="162">
        <f t="shared" ref="AJ268:AJ331" si="147">(X268*20)+Z268+AA268+AF268</f>
        <v>31.75</v>
      </c>
      <c r="AK268" s="163">
        <f t="shared" si="131"/>
        <v>30</v>
      </c>
      <c r="AL268" s="164">
        <f t="shared" si="132"/>
        <v>0</v>
      </c>
      <c r="AM268" s="164">
        <f t="shared" si="133"/>
        <v>0</v>
      </c>
      <c r="AN268" s="164">
        <f t="shared" si="134"/>
        <v>0</v>
      </c>
      <c r="AO268" s="164">
        <f t="shared" si="135"/>
        <v>0</v>
      </c>
      <c r="AP268" s="610">
        <f t="shared" si="138"/>
        <v>1.75</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f t="shared" ref="AW268:AW331" si="148">IF(N268&gt;0,N268,"")</f>
        <v>9</v>
      </c>
      <c r="AX268" s="165" t="str">
        <f t="shared" ref="AX268:AX331" si="149">IF(AND(K268="x",AW268&gt;0),AW268,"")</f>
        <v/>
      </c>
      <c r="AY268" s="193">
        <f t="shared" ref="AY268:AY331" si="150">IF(OR(K268="x",F268="x",AW268&lt;=0),"",AW268)</f>
        <v>9</v>
      </c>
      <c r="AZ268" s="183" t="str">
        <f t="shared" ref="AZ268:AZ331" si="151">IF(AND(F268="x",AW268&gt;0),AW268,"")</f>
        <v/>
      </c>
      <c r="BA268" s="173">
        <f t="shared" ref="BA268:BA331" si="152">IF(V268&gt;0,V268,"")</f>
        <v>0.5</v>
      </c>
      <c r="BB268" s="174" t="str">
        <f t="shared" ref="BB268:BB331" si="153">IF(AND(K268="x",BA268&gt;0),BA268,"")</f>
        <v/>
      </c>
      <c r="BC268" s="186">
        <f t="shared" si="144"/>
        <v>0.5</v>
      </c>
      <c r="BD268" s="174" t="str">
        <f t="shared" ref="BD268:BD331" si="154">IF(AND(F268="x",BA268&gt;0),BA268,"")</f>
        <v/>
      </c>
      <c r="BE268" s="201">
        <f t="shared" ref="BE268:BE331" si="155">IF(W268&gt;0,W268,"")</f>
        <v>0.25</v>
      </c>
      <c r="BF268" s="174" t="str">
        <f t="shared" ref="BF268:BF331" si="156">IF(AND(K268="x",BE268&gt;0),BE268,"")</f>
        <v/>
      </c>
      <c r="BG268" s="186">
        <f t="shared" ref="BG268:BG331" si="157">IF(OR(K268="x",F268="x",BE268&lt;=0),"",BE268)</f>
        <v>0.25</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5" t="s">
        <v>3737</v>
      </c>
      <c r="E269" s="16" t="s">
        <v>3649</v>
      </c>
      <c r="F269" s="17"/>
      <c r="G269" s="134">
        <v>44137</v>
      </c>
      <c r="H269" s="645">
        <v>44148</v>
      </c>
      <c r="I269" s="141" t="s">
        <v>27</v>
      </c>
      <c r="J269" s="25"/>
      <c r="K269" s="145"/>
      <c r="L269" s="28"/>
      <c r="M269" s="646">
        <v>44152</v>
      </c>
      <c r="N269" s="158">
        <f t="shared" ref="N269:N332" si="159">IF((NETWORKDAYS(G269,M269)&gt;0),(NETWORKDAYS(G269,M269)),"")</f>
        <v>12</v>
      </c>
      <c r="O269" s="27" t="s">
        <v>27</v>
      </c>
      <c r="P269" s="27"/>
      <c r="Q269" s="27"/>
      <c r="R269" s="27"/>
      <c r="S269" s="27"/>
      <c r="T269" s="28"/>
      <c r="U269" s="29"/>
      <c r="V269" s="32">
        <v>0.25</v>
      </c>
      <c r="W269" s="318"/>
      <c r="X269" s="319">
        <v>1</v>
      </c>
      <c r="Y269" s="160">
        <f t="shared" si="145"/>
        <v>1.25</v>
      </c>
      <c r="Z269" s="159">
        <f t="shared" ref="Z269:Z332" si="160">IF((F269="x"),0,((V269*10)+(W269*20)))</f>
        <v>2.5</v>
      </c>
      <c r="AA269" s="327"/>
      <c r="AB269" s="400">
        <f t="shared" si="137"/>
        <v>-30</v>
      </c>
      <c r="AC269" s="371"/>
      <c r="AD269" s="226" t="str">
        <f t="shared" si="146"/>
        <v/>
      </c>
      <c r="AE269" s="368">
        <f t="shared" ref="AE269:AE332" si="161">IF(AND(Z269&gt;0,F269="x"),0,IF(AND(Z269&gt;0,AC269="x"),Z269-60,IF(AND(Z269&gt;0,AB269=-30),Z269+AB269,0)))</f>
        <v>-27.5</v>
      </c>
      <c r="AF269" s="339"/>
      <c r="AG269" s="338"/>
      <c r="AH269" s="336"/>
      <c r="AI269" s="161">
        <f t="shared" ref="AI269:AI332" si="162">IF(AE269&lt;=0,AG269,AE269+AG269)</f>
        <v>0</v>
      </c>
      <c r="AJ269" s="162">
        <f t="shared" si="147"/>
        <v>22.5</v>
      </c>
      <c r="AK269" s="163">
        <f t="shared" ref="AK269:AK332" si="163">AJ269-AH269</f>
        <v>22.5</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f t="shared" si="148"/>
        <v>12</v>
      </c>
      <c r="AX269" s="165" t="str">
        <f t="shared" si="149"/>
        <v/>
      </c>
      <c r="AY269" s="193">
        <f t="shared" si="150"/>
        <v>12</v>
      </c>
      <c r="AZ269" s="183" t="str">
        <f t="shared" si="151"/>
        <v/>
      </c>
      <c r="BA269" s="173">
        <f t="shared" si="152"/>
        <v>0.25</v>
      </c>
      <c r="BB269" s="174" t="str">
        <f t="shared" si="153"/>
        <v/>
      </c>
      <c r="BC269" s="186">
        <f t="shared" si="144"/>
        <v>0.25</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7" t="s">
        <v>3738</v>
      </c>
      <c r="E270" s="18" t="s">
        <v>3649</v>
      </c>
      <c r="F270" s="17"/>
      <c r="G270" s="134">
        <v>44139</v>
      </c>
      <c r="H270" s="135">
        <v>44152</v>
      </c>
      <c r="I270" s="141" t="s">
        <v>27</v>
      </c>
      <c r="J270" s="25" t="s">
        <v>27</v>
      </c>
      <c r="K270" s="145"/>
      <c r="L270" s="28"/>
      <c r="M270" s="395">
        <v>44152</v>
      </c>
      <c r="N270" s="158">
        <f t="shared" si="159"/>
        <v>10</v>
      </c>
      <c r="O270" s="27"/>
      <c r="P270" s="27"/>
      <c r="Q270" s="27" t="s">
        <v>27</v>
      </c>
      <c r="R270" s="27"/>
      <c r="S270" s="27"/>
      <c r="T270" s="28"/>
      <c r="U270" s="29"/>
      <c r="V270" s="32">
        <v>0.5</v>
      </c>
      <c r="W270" s="318">
        <v>0.25</v>
      </c>
      <c r="X270" s="319">
        <v>1.5</v>
      </c>
      <c r="Y270" s="160">
        <f t="shared" si="145"/>
        <v>2.25</v>
      </c>
      <c r="Z270" s="159">
        <f t="shared" si="160"/>
        <v>10</v>
      </c>
      <c r="AA270" s="327"/>
      <c r="AB270" s="400">
        <f t="shared" ref="AB270:AB333" si="169">IF(AND(Z270&gt;=0,F270="x"),0,IF(AND(Z270&gt;0,AC270="x"),0,IF(Z270&gt;0,0-30,0)))</f>
        <v>-30</v>
      </c>
      <c r="AC270" s="371"/>
      <c r="AD270" s="226" t="str">
        <f t="shared" si="146"/>
        <v/>
      </c>
      <c r="AE270" s="368">
        <f t="shared" si="161"/>
        <v>-20</v>
      </c>
      <c r="AF270" s="339">
        <v>11.85</v>
      </c>
      <c r="AG270" s="338">
        <v>11.85</v>
      </c>
      <c r="AH270" s="336">
        <v>11.85</v>
      </c>
      <c r="AI270" s="161">
        <f t="shared" si="162"/>
        <v>11.85</v>
      </c>
      <c r="AJ270" s="162">
        <f t="shared" si="147"/>
        <v>51.85</v>
      </c>
      <c r="AK270" s="163">
        <f t="shared" si="163"/>
        <v>40</v>
      </c>
      <c r="AL270" s="164">
        <f t="shared" si="164"/>
        <v>0</v>
      </c>
      <c r="AM270" s="164">
        <f t="shared" si="165"/>
        <v>0</v>
      </c>
      <c r="AN270" s="164">
        <f t="shared" si="166"/>
        <v>0</v>
      </c>
      <c r="AO270" s="164">
        <f t="shared" si="167"/>
        <v>0</v>
      </c>
      <c r="AP270" s="610" t="str">
        <f t="shared" ref="AP270:AP333" si="170">IF(AND(AH270&gt;0,AH270&lt;5),AH270," ")</f>
        <v xml:space="preserve"> </v>
      </c>
      <c r="AQ270" s="613">
        <f t="shared" si="168"/>
        <v>11.85</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f t="shared" si="148"/>
        <v>10</v>
      </c>
      <c r="AX270" s="165" t="str">
        <f t="shared" si="149"/>
        <v/>
      </c>
      <c r="AY270" s="193">
        <f t="shared" si="150"/>
        <v>10</v>
      </c>
      <c r="AZ270" s="183" t="str">
        <f t="shared" si="151"/>
        <v/>
      </c>
      <c r="BA270" s="173">
        <f t="shared" si="152"/>
        <v>0.5</v>
      </c>
      <c r="BB270" s="174" t="str">
        <f t="shared" si="153"/>
        <v/>
      </c>
      <c r="BC270" s="186">
        <f t="shared" si="144"/>
        <v>0.5</v>
      </c>
      <c r="BD270" s="174" t="str">
        <f t="shared" si="154"/>
        <v/>
      </c>
      <c r="BE270" s="201">
        <f t="shared" si="155"/>
        <v>0.25</v>
      </c>
      <c r="BF270" s="174" t="str">
        <f t="shared" si="156"/>
        <v/>
      </c>
      <c r="BG270" s="186">
        <f t="shared" si="157"/>
        <v>0.25</v>
      </c>
      <c r="BH270" s="175" t="str">
        <f t="shared" si="158"/>
        <v/>
      </c>
      <c r="BI270" s="632"/>
      <c r="BQ270" s="57" t="s">
        <v>1997</v>
      </c>
      <c r="BV270" s="57" t="s">
        <v>1998</v>
      </c>
      <c r="BW270" s="57"/>
      <c r="CC270" s="57" t="s">
        <v>1999</v>
      </c>
    </row>
    <row r="271" spans="1:81" ht="18.75" x14ac:dyDescent="0.3">
      <c r="A271" s="221"/>
      <c r="B271" s="222"/>
      <c r="C271" s="214">
        <v>260</v>
      </c>
      <c r="D271" s="205" t="s">
        <v>3739</v>
      </c>
      <c r="E271" s="16" t="s">
        <v>3649</v>
      </c>
      <c r="F271" s="17"/>
      <c r="G271" s="134">
        <v>44140</v>
      </c>
      <c r="H271" s="645">
        <v>44141</v>
      </c>
      <c r="I271" s="141" t="s">
        <v>27</v>
      </c>
      <c r="J271" s="25"/>
      <c r="K271" s="145"/>
      <c r="L271" s="28"/>
      <c r="M271" s="646">
        <v>44141</v>
      </c>
      <c r="N271" s="158">
        <f t="shared" si="159"/>
        <v>2</v>
      </c>
      <c r="O271" s="27"/>
      <c r="P271" s="27"/>
      <c r="Q271" s="27" t="s">
        <v>27</v>
      </c>
      <c r="R271" s="27"/>
      <c r="S271" s="27" t="s">
        <v>27</v>
      </c>
      <c r="T271" s="28"/>
      <c r="U271" s="29"/>
      <c r="V271" s="32">
        <v>0.25</v>
      </c>
      <c r="W271" s="318"/>
      <c r="X271" s="319">
        <v>1</v>
      </c>
      <c r="Y271" s="160">
        <f t="shared" si="145"/>
        <v>1.25</v>
      </c>
      <c r="Z271" s="159">
        <f t="shared" si="160"/>
        <v>2.5</v>
      </c>
      <c r="AA271" s="327"/>
      <c r="AB271" s="400">
        <f t="shared" si="169"/>
        <v>-30</v>
      </c>
      <c r="AC271" s="371"/>
      <c r="AD271" s="226" t="str">
        <f t="shared" si="146"/>
        <v/>
      </c>
      <c r="AE271" s="368">
        <f t="shared" si="161"/>
        <v>-27.5</v>
      </c>
      <c r="AF271" s="339">
        <v>1.25</v>
      </c>
      <c r="AG271" s="338">
        <v>1.25</v>
      </c>
      <c r="AH271" s="336"/>
      <c r="AI271" s="161">
        <f t="shared" si="162"/>
        <v>1.25</v>
      </c>
      <c r="AJ271" s="162">
        <f t="shared" si="147"/>
        <v>23.75</v>
      </c>
      <c r="AK271" s="163">
        <f t="shared" si="163"/>
        <v>23.75</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f t="shared" si="148"/>
        <v>2</v>
      </c>
      <c r="AX271" s="165" t="str">
        <f t="shared" si="149"/>
        <v/>
      </c>
      <c r="AY271" s="193">
        <f t="shared" si="150"/>
        <v>2</v>
      </c>
      <c r="AZ271" s="183" t="str">
        <f t="shared" si="151"/>
        <v/>
      </c>
      <c r="BA271" s="173">
        <f t="shared" si="152"/>
        <v>0.25</v>
      </c>
      <c r="BB271" s="174" t="str">
        <f t="shared" si="153"/>
        <v/>
      </c>
      <c r="BC271" s="186">
        <f t="shared" si="144"/>
        <v>0.25</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t="s">
        <v>3740</v>
      </c>
      <c r="E272" s="16" t="s">
        <v>3649</v>
      </c>
      <c r="F272" s="17"/>
      <c r="G272" s="134">
        <v>44140</v>
      </c>
      <c r="H272" s="645">
        <v>44141</v>
      </c>
      <c r="I272" s="141" t="s">
        <v>27</v>
      </c>
      <c r="J272" s="25"/>
      <c r="K272" s="145"/>
      <c r="L272" s="28"/>
      <c r="M272" s="395">
        <v>44166</v>
      </c>
      <c r="N272" s="158">
        <f t="shared" si="159"/>
        <v>19</v>
      </c>
      <c r="O272" s="27"/>
      <c r="P272" s="27"/>
      <c r="Q272" s="27" t="s">
        <v>27</v>
      </c>
      <c r="R272" s="27"/>
      <c r="S272" s="27"/>
      <c r="T272" s="28"/>
      <c r="U272" s="29"/>
      <c r="V272" s="32">
        <v>0.25</v>
      </c>
      <c r="W272" s="318">
        <v>0.75</v>
      </c>
      <c r="X272" s="319">
        <v>1</v>
      </c>
      <c r="Y272" s="160">
        <f t="shared" si="145"/>
        <v>2</v>
      </c>
      <c r="Z272" s="159">
        <f t="shared" si="160"/>
        <v>17.5</v>
      </c>
      <c r="AA272" s="327"/>
      <c r="AB272" s="400">
        <f t="shared" si="169"/>
        <v>-30</v>
      </c>
      <c r="AC272" s="371"/>
      <c r="AD272" s="226" t="str">
        <f t="shared" si="146"/>
        <v/>
      </c>
      <c r="AE272" s="368">
        <f t="shared" si="161"/>
        <v>-12.5</v>
      </c>
      <c r="AF272" s="339">
        <v>1.25</v>
      </c>
      <c r="AG272" s="338">
        <v>1.25</v>
      </c>
      <c r="AH272" s="336">
        <v>1.25</v>
      </c>
      <c r="AI272" s="161">
        <f t="shared" si="162"/>
        <v>1.25</v>
      </c>
      <c r="AJ272" s="162">
        <f t="shared" si="147"/>
        <v>38.75</v>
      </c>
      <c r="AK272" s="163">
        <f t="shared" si="163"/>
        <v>37.5</v>
      </c>
      <c r="AL272" s="164">
        <f t="shared" si="164"/>
        <v>0</v>
      </c>
      <c r="AM272" s="164">
        <f t="shared" si="165"/>
        <v>0</v>
      </c>
      <c r="AN272" s="164">
        <f t="shared" si="166"/>
        <v>0</v>
      </c>
      <c r="AO272" s="164">
        <f t="shared" si="167"/>
        <v>0</v>
      </c>
      <c r="AP272" s="610">
        <f t="shared" si="170"/>
        <v>1.25</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f t="shared" si="148"/>
        <v>19</v>
      </c>
      <c r="AX272" s="165" t="str">
        <f t="shared" si="149"/>
        <v/>
      </c>
      <c r="AY272" s="193">
        <f t="shared" si="150"/>
        <v>19</v>
      </c>
      <c r="AZ272" s="183" t="str">
        <f t="shared" si="151"/>
        <v/>
      </c>
      <c r="BA272" s="173">
        <f t="shared" si="152"/>
        <v>0.25</v>
      </c>
      <c r="BB272" s="174" t="str">
        <f t="shared" si="153"/>
        <v/>
      </c>
      <c r="BC272" s="186">
        <f t="shared" si="144"/>
        <v>0.25</v>
      </c>
      <c r="BD272" s="174" t="str">
        <f t="shared" si="154"/>
        <v/>
      </c>
      <c r="BE272" s="201">
        <f t="shared" si="155"/>
        <v>0.75</v>
      </c>
      <c r="BF272" s="174" t="str">
        <f t="shared" si="156"/>
        <v/>
      </c>
      <c r="BG272" s="186">
        <f t="shared" si="157"/>
        <v>0.75</v>
      </c>
      <c r="BH272" s="175" t="str">
        <f t="shared" si="158"/>
        <v/>
      </c>
      <c r="BI272" s="632"/>
      <c r="BQ272" s="57" t="s">
        <v>2003</v>
      </c>
      <c r="BV272" s="57" t="s">
        <v>2004</v>
      </c>
      <c r="BW272" s="57"/>
      <c r="CC272" s="57" t="s">
        <v>2005</v>
      </c>
    </row>
    <row r="273" spans="1:81" ht="18.75" x14ac:dyDescent="0.3">
      <c r="A273" s="221"/>
      <c r="B273" s="222"/>
      <c r="C273" s="214">
        <v>262</v>
      </c>
      <c r="D273" s="205" t="s">
        <v>3741</v>
      </c>
      <c r="E273" s="16" t="s">
        <v>3649</v>
      </c>
      <c r="F273" s="17"/>
      <c r="G273" s="134">
        <v>44141</v>
      </c>
      <c r="H273" s="645">
        <v>44147</v>
      </c>
      <c r="I273" s="141" t="s">
        <v>27</v>
      </c>
      <c r="J273" s="25"/>
      <c r="K273" s="145"/>
      <c r="L273" s="28"/>
      <c r="M273" s="646">
        <v>44173</v>
      </c>
      <c r="N273" s="158">
        <f t="shared" si="159"/>
        <v>23</v>
      </c>
      <c r="O273" s="27"/>
      <c r="P273" s="27"/>
      <c r="Q273" s="27" t="s">
        <v>27</v>
      </c>
      <c r="R273" s="27"/>
      <c r="S273" s="27"/>
      <c r="T273" s="28" t="s">
        <v>27</v>
      </c>
      <c r="U273" s="29"/>
      <c r="V273" s="32">
        <v>0.5</v>
      </c>
      <c r="W273" s="318"/>
      <c r="X273" s="319">
        <v>1</v>
      </c>
      <c r="Y273" s="160">
        <f t="shared" si="145"/>
        <v>1.5</v>
      </c>
      <c r="Z273" s="159">
        <f t="shared" si="160"/>
        <v>5</v>
      </c>
      <c r="AA273" s="327"/>
      <c r="AB273" s="400">
        <f t="shared" si="169"/>
        <v>-30</v>
      </c>
      <c r="AC273" s="371"/>
      <c r="AD273" s="226" t="str">
        <f t="shared" si="146"/>
        <v/>
      </c>
      <c r="AE273" s="368">
        <f t="shared" si="161"/>
        <v>-25</v>
      </c>
      <c r="AF273" s="339">
        <v>1.25</v>
      </c>
      <c r="AG273" s="338">
        <v>1.25</v>
      </c>
      <c r="AH273" s="336"/>
      <c r="AI273" s="161">
        <f t="shared" si="162"/>
        <v>1.25</v>
      </c>
      <c r="AJ273" s="162">
        <f t="shared" si="147"/>
        <v>26.25</v>
      </c>
      <c r="AK273" s="163">
        <f t="shared" si="163"/>
        <v>26.25</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f t="shared" si="148"/>
        <v>23</v>
      </c>
      <c r="AX273" s="165" t="str">
        <f t="shared" si="149"/>
        <v/>
      </c>
      <c r="AY273" s="193">
        <f t="shared" si="150"/>
        <v>23</v>
      </c>
      <c r="AZ273" s="183" t="str">
        <f t="shared" si="151"/>
        <v/>
      </c>
      <c r="BA273" s="173">
        <f t="shared" si="152"/>
        <v>0.5</v>
      </c>
      <c r="BB273" s="174" t="str">
        <f t="shared" si="153"/>
        <v/>
      </c>
      <c r="BC273" s="186">
        <f t="shared" si="144"/>
        <v>0.5</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650" t="s">
        <v>3742</v>
      </c>
      <c r="E274" s="651" t="s">
        <v>3731</v>
      </c>
      <c r="F274" s="652"/>
      <c r="G274" s="653">
        <v>44142</v>
      </c>
      <c r="H274" s="645"/>
      <c r="I274" s="654"/>
      <c r="J274" s="655"/>
      <c r="K274" s="656"/>
      <c r="L274" s="657"/>
      <c r="M274" s="646"/>
      <c r="N274" s="158" t="str">
        <f t="shared" si="159"/>
        <v/>
      </c>
      <c r="O274" s="679"/>
      <c r="P274" s="679"/>
      <c r="Q274" s="679"/>
      <c r="R274" s="679"/>
      <c r="S274" s="679"/>
      <c r="T274" s="657" t="s">
        <v>27</v>
      </c>
      <c r="U274" s="680"/>
      <c r="V274" s="681"/>
      <c r="W274" s="682"/>
      <c r="X274" s="683"/>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7" t="s">
        <v>3743</v>
      </c>
      <c r="E275" s="18" t="s">
        <v>3649</v>
      </c>
      <c r="F275" s="17"/>
      <c r="G275" s="134">
        <v>44145</v>
      </c>
      <c r="H275" s="135">
        <v>44147</v>
      </c>
      <c r="I275" s="141" t="s">
        <v>27</v>
      </c>
      <c r="J275" s="25"/>
      <c r="K275" s="145"/>
      <c r="L275" s="28"/>
      <c r="M275" s="395">
        <v>44147</v>
      </c>
      <c r="N275" s="158">
        <f t="shared" si="159"/>
        <v>3</v>
      </c>
      <c r="O275" s="27"/>
      <c r="P275" s="27" t="s">
        <v>27</v>
      </c>
      <c r="Q275" s="27"/>
      <c r="R275" s="27"/>
      <c r="S275" s="27"/>
      <c r="T275" s="28"/>
      <c r="U275" s="29"/>
      <c r="V275" s="32">
        <v>0.25</v>
      </c>
      <c r="W275" s="318"/>
      <c r="X275" s="319">
        <v>1</v>
      </c>
      <c r="Y275" s="160">
        <f t="shared" si="145"/>
        <v>1.25</v>
      </c>
      <c r="Z275" s="159">
        <f t="shared" si="160"/>
        <v>2.5</v>
      </c>
      <c r="AA275" s="327"/>
      <c r="AB275" s="400">
        <f t="shared" si="169"/>
        <v>-30</v>
      </c>
      <c r="AC275" s="371"/>
      <c r="AD275" s="226" t="str">
        <f t="shared" si="146"/>
        <v/>
      </c>
      <c r="AE275" s="368">
        <f t="shared" si="161"/>
        <v>-27.5</v>
      </c>
      <c r="AF275" s="339"/>
      <c r="AG275" s="338"/>
      <c r="AH275" s="336"/>
      <c r="AI275" s="161">
        <f t="shared" si="162"/>
        <v>0</v>
      </c>
      <c r="AJ275" s="162">
        <f t="shared" si="147"/>
        <v>22.5</v>
      </c>
      <c r="AK275" s="163">
        <f t="shared" si="163"/>
        <v>22.5</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f t="shared" si="148"/>
        <v>3</v>
      </c>
      <c r="AX275" s="165" t="str">
        <f t="shared" si="149"/>
        <v/>
      </c>
      <c r="AY275" s="193">
        <f t="shared" si="150"/>
        <v>3</v>
      </c>
      <c r="AZ275" s="183" t="str">
        <f t="shared" si="151"/>
        <v/>
      </c>
      <c r="BA275" s="173">
        <f t="shared" si="152"/>
        <v>0.25</v>
      </c>
      <c r="BB275" s="174" t="str">
        <f t="shared" si="153"/>
        <v/>
      </c>
      <c r="BC275" s="186">
        <f t="shared" si="176"/>
        <v>0.25</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t="s">
        <v>3744</v>
      </c>
      <c r="E276" s="16" t="s">
        <v>3649</v>
      </c>
      <c r="F276" s="17"/>
      <c r="G276" s="134">
        <v>44147</v>
      </c>
      <c r="H276" s="137">
        <v>44162</v>
      </c>
      <c r="I276" s="143" t="s">
        <v>27</v>
      </c>
      <c r="J276" s="80"/>
      <c r="K276" s="147"/>
      <c r="L276" s="30"/>
      <c r="M276" s="395">
        <v>44203</v>
      </c>
      <c r="N276" s="158">
        <f t="shared" si="159"/>
        <v>41</v>
      </c>
      <c r="O276" s="27"/>
      <c r="P276" s="27"/>
      <c r="Q276" s="27" t="s">
        <v>27</v>
      </c>
      <c r="R276" s="27"/>
      <c r="S276" s="27"/>
      <c r="T276" s="28"/>
      <c r="U276" s="29"/>
      <c r="V276" s="32">
        <v>0.25</v>
      </c>
      <c r="W276" s="318">
        <v>0.5</v>
      </c>
      <c r="X276" s="319">
        <v>1</v>
      </c>
      <c r="Y276" s="160">
        <f t="shared" si="145"/>
        <v>1.75</v>
      </c>
      <c r="Z276" s="159">
        <f t="shared" si="160"/>
        <v>12.5</v>
      </c>
      <c r="AA276" s="327"/>
      <c r="AB276" s="400">
        <f t="shared" si="169"/>
        <v>-30</v>
      </c>
      <c r="AC276" s="371"/>
      <c r="AD276" s="226" t="str">
        <f t="shared" si="146"/>
        <v/>
      </c>
      <c r="AE276" s="368">
        <f t="shared" si="161"/>
        <v>-17.5</v>
      </c>
      <c r="AF276" s="339">
        <v>7</v>
      </c>
      <c r="AG276" s="338">
        <v>7</v>
      </c>
      <c r="AH276" s="336">
        <v>7</v>
      </c>
      <c r="AI276" s="161">
        <f t="shared" si="162"/>
        <v>7</v>
      </c>
      <c r="AJ276" s="162">
        <f t="shared" si="147"/>
        <v>39.5</v>
      </c>
      <c r="AK276" s="163">
        <f t="shared" si="163"/>
        <v>32.5</v>
      </c>
      <c r="AL276" s="164">
        <f t="shared" si="164"/>
        <v>0</v>
      </c>
      <c r="AM276" s="164">
        <f t="shared" si="165"/>
        <v>0</v>
      </c>
      <c r="AN276" s="164">
        <f t="shared" si="166"/>
        <v>0</v>
      </c>
      <c r="AO276" s="164">
        <f t="shared" si="167"/>
        <v>0</v>
      </c>
      <c r="AP276" s="610" t="str">
        <f t="shared" si="170"/>
        <v xml:space="preserve"> </v>
      </c>
      <c r="AQ276" s="613">
        <f t="shared" si="168"/>
        <v>7</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f t="shared" si="148"/>
        <v>41</v>
      </c>
      <c r="AX276" s="165" t="str">
        <f t="shared" si="149"/>
        <v/>
      </c>
      <c r="AY276" s="193">
        <f t="shared" si="150"/>
        <v>41</v>
      </c>
      <c r="AZ276" s="183" t="str">
        <f t="shared" si="151"/>
        <v/>
      </c>
      <c r="BA276" s="173">
        <f t="shared" si="152"/>
        <v>0.25</v>
      </c>
      <c r="BB276" s="174" t="str">
        <f t="shared" si="153"/>
        <v/>
      </c>
      <c r="BC276" s="186">
        <f t="shared" si="176"/>
        <v>0.25</v>
      </c>
      <c r="BD276" s="174" t="str">
        <f t="shared" si="154"/>
        <v/>
      </c>
      <c r="BE276" s="201">
        <f t="shared" si="155"/>
        <v>0.5</v>
      </c>
      <c r="BF276" s="174" t="str">
        <f t="shared" si="156"/>
        <v/>
      </c>
      <c r="BG276" s="186">
        <f t="shared" si="157"/>
        <v>0.5</v>
      </c>
      <c r="BH276" s="175" t="str">
        <f t="shared" si="158"/>
        <v/>
      </c>
      <c r="BI276" s="632"/>
      <c r="BQ276" s="57" t="s">
        <v>2014</v>
      </c>
      <c r="BV276" s="57" t="s">
        <v>2015</v>
      </c>
      <c r="BW276" s="57"/>
      <c r="CC276" s="57" t="s">
        <v>2016</v>
      </c>
    </row>
    <row r="277" spans="1:81" ht="18.75" x14ac:dyDescent="0.3">
      <c r="A277" s="221"/>
      <c r="B277" s="222"/>
      <c r="C277" s="213">
        <v>266</v>
      </c>
      <c r="D277" s="205" t="s">
        <v>3745</v>
      </c>
      <c r="E277" s="16" t="s">
        <v>3649</v>
      </c>
      <c r="F277" s="17"/>
      <c r="G277" s="134">
        <v>44148</v>
      </c>
      <c r="H277" s="648">
        <v>44160</v>
      </c>
      <c r="I277" s="141" t="s">
        <v>27</v>
      </c>
      <c r="J277" s="25"/>
      <c r="K277" s="145"/>
      <c r="L277" s="28"/>
      <c r="M277" s="647">
        <v>44152</v>
      </c>
      <c r="N277" s="158">
        <f t="shared" si="159"/>
        <v>3</v>
      </c>
      <c r="O277" s="27"/>
      <c r="P277" s="27"/>
      <c r="Q277" s="27" t="s">
        <v>27</v>
      </c>
      <c r="R277" s="27"/>
      <c r="S277" s="27"/>
      <c r="T277" s="28"/>
      <c r="U277" s="29"/>
      <c r="V277" s="32">
        <v>0.25</v>
      </c>
      <c r="W277" s="318">
        <v>0.25</v>
      </c>
      <c r="X277" s="319">
        <v>1</v>
      </c>
      <c r="Y277" s="160">
        <f t="shared" si="145"/>
        <v>1.5</v>
      </c>
      <c r="Z277" s="159">
        <f t="shared" si="160"/>
        <v>7.5</v>
      </c>
      <c r="AA277" s="327"/>
      <c r="AB277" s="400">
        <f t="shared" si="169"/>
        <v>-30</v>
      </c>
      <c r="AC277" s="371"/>
      <c r="AD277" s="226" t="str">
        <f t="shared" si="146"/>
        <v/>
      </c>
      <c r="AE277" s="368">
        <f t="shared" si="161"/>
        <v>-22.5</v>
      </c>
      <c r="AF277" s="339">
        <v>2.5</v>
      </c>
      <c r="AG277" s="338">
        <v>2.5</v>
      </c>
      <c r="AH277" s="336"/>
      <c r="AI277" s="161">
        <f t="shared" si="162"/>
        <v>2.5</v>
      </c>
      <c r="AJ277" s="162">
        <f t="shared" si="147"/>
        <v>30</v>
      </c>
      <c r="AK277" s="163">
        <f t="shared" si="163"/>
        <v>30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f t="shared" si="148"/>
        <v>3</v>
      </c>
      <c r="AX277" s="165" t="str">
        <f t="shared" si="149"/>
        <v/>
      </c>
      <c r="AY277" s="193">
        <f t="shared" si="150"/>
        <v>3</v>
      </c>
      <c r="AZ277" s="183" t="str">
        <f t="shared" si="151"/>
        <v/>
      </c>
      <c r="BA277" s="173">
        <f t="shared" si="152"/>
        <v>0.25</v>
      </c>
      <c r="BB277" s="174" t="str">
        <f t="shared" si="153"/>
        <v/>
      </c>
      <c r="BC277" s="186">
        <f t="shared" si="176"/>
        <v>0.25</v>
      </c>
      <c r="BD277" s="174" t="str">
        <f t="shared" si="154"/>
        <v/>
      </c>
      <c r="BE277" s="201">
        <f t="shared" si="155"/>
        <v>0.25</v>
      </c>
      <c r="BF277" s="174" t="str">
        <f t="shared" si="156"/>
        <v/>
      </c>
      <c r="BG277" s="186">
        <f t="shared" si="157"/>
        <v>0.25</v>
      </c>
      <c r="BH277" s="175" t="str">
        <f t="shared" si="158"/>
        <v/>
      </c>
      <c r="BI277" s="632"/>
      <c r="BQ277" s="57" t="s">
        <v>2017</v>
      </c>
      <c r="BV277" s="57" t="s">
        <v>2018</v>
      </c>
      <c r="BW277" s="57"/>
      <c r="CC277" s="57" t="s">
        <v>2019</v>
      </c>
    </row>
    <row r="278" spans="1:81" ht="18.75" x14ac:dyDescent="0.3">
      <c r="A278" s="221"/>
      <c r="B278" s="222"/>
      <c r="C278" s="214">
        <v>267</v>
      </c>
      <c r="D278" s="205" t="s">
        <v>3746</v>
      </c>
      <c r="E278" s="16" t="s">
        <v>3649</v>
      </c>
      <c r="F278" s="17"/>
      <c r="G278" s="134">
        <v>44151</v>
      </c>
      <c r="H278" s="135">
        <v>44152</v>
      </c>
      <c r="I278" s="141" t="s">
        <v>27</v>
      </c>
      <c r="J278" s="25"/>
      <c r="K278" s="145"/>
      <c r="L278" s="28"/>
      <c r="M278" s="395">
        <v>44152</v>
      </c>
      <c r="N278" s="158">
        <f t="shared" si="159"/>
        <v>2</v>
      </c>
      <c r="O278" s="27" t="s">
        <v>27</v>
      </c>
      <c r="P278" s="27"/>
      <c r="Q278" s="27"/>
      <c r="R278" s="27"/>
      <c r="S278" s="27"/>
      <c r="T278" s="28"/>
      <c r="U278" s="29"/>
      <c r="V278" s="32">
        <v>0.25</v>
      </c>
      <c r="W278" s="318"/>
      <c r="X278" s="319">
        <v>1</v>
      </c>
      <c r="Y278" s="160">
        <f t="shared" si="145"/>
        <v>1.25</v>
      </c>
      <c r="Z278" s="159">
        <f t="shared" si="160"/>
        <v>2.5</v>
      </c>
      <c r="AA278" s="327"/>
      <c r="AB278" s="400">
        <f t="shared" si="169"/>
        <v>-30</v>
      </c>
      <c r="AC278" s="371"/>
      <c r="AD278" s="226" t="str">
        <f t="shared" si="146"/>
        <v/>
      </c>
      <c r="AE278" s="368">
        <f t="shared" si="161"/>
        <v>-27.5</v>
      </c>
      <c r="AF278" s="339"/>
      <c r="AG278" s="338"/>
      <c r="AH278" s="336"/>
      <c r="AI278" s="161">
        <f t="shared" si="162"/>
        <v>0</v>
      </c>
      <c r="AJ278" s="162">
        <f t="shared" si="147"/>
        <v>22.5</v>
      </c>
      <c r="AK278" s="163">
        <f t="shared" si="163"/>
        <v>22.5</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f t="shared" si="148"/>
        <v>2</v>
      </c>
      <c r="AX278" s="165" t="str">
        <f t="shared" si="149"/>
        <v/>
      </c>
      <c r="AY278" s="193">
        <f t="shared" si="150"/>
        <v>2</v>
      </c>
      <c r="AZ278" s="183" t="str">
        <f t="shared" si="151"/>
        <v/>
      </c>
      <c r="BA278" s="173">
        <f t="shared" si="152"/>
        <v>0.25</v>
      </c>
      <c r="BB278" s="174" t="str">
        <f t="shared" si="153"/>
        <v/>
      </c>
      <c r="BC278" s="186">
        <f t="shared" si="176"/>
        <v>0.25</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7" t="s">
        <v>3747</v>
      </c>
      <c r="E279" s="18" t="s">
        <v>3649</v>
      </c>
      <c r="F279" s="17"/>
      <c r="G279" s="134">
        <v>44151</v>
      </c>
      <c r="H279" s="135">
        <v>44166</v>
      </c>
      <c r="I279" s="141" t="s">
        <v>27</v>
      </c>
      <c r="J279" s="25"/>
      <c r="K279" s="145"/>
      <c r="L279" s="28"/>
      <c r="M279" s="395">
        <v>44166</v>
      </c>
      <c r="N279" s="158">
        <f t="shared" si="159"/>
        <v>12</v>
      </c>
      <c r="O279" s="27"/>
      <c r="P279" s="27"/>
      <c r="Q279" s="27" t="s">
        <v>27</v>
      </c>
      <c r="R279" s="27"/>
      <c r="S279" s="27"/>
      <c r="T279" s="28"/>
      <c r="U279" s="29"/>
      <c r="V279" s="32">
        <v>0.5</v>
      </c>
      <c r="W279" s="318">
        <v>1.5</v>
      </c>
      <c r="X279" s="319">
        <v>2</v>
      </c>
      <c r="Y279" s="160">
        <f t="shared" si="145"/>
        <v>4</v>
      </c>
      <c r="Z279" s="159">
        <f t="shared" si="160"/>
        <v>35</v>
      </c>
      <c r="AA279" s="327"/>
      <c r="AB279" s="400">
        <f t="shared" si="169"/>
        <v>-30</v>
      </c>
      <c r="AC279" s="371"/>
      <c r="AD279" s="226" t="str">
        <f t="shared" si="146"/>
        <v/>
      </c>
      <c r="AE279" s="368">
        <f t="shared" si="161"/>
        <v>5</v>
      </c>
      <c r="AF279" s="339">
        <v>9.1999999999999993</v>
      </c>
      <c r="AG279" s="338">
        <v>9.1999999999999993</v>
      </c>
      <c r="AH279" s="336">
        <v>14.2</v>
      </c>
      <c r="AI279" s="161">
        <f t="shared" si="162"/>
        <v>14.2</v>
      </c>
      <c r="AJ279" s="162">
        <f t="shared" si="147"/>
        <v>84.2</v>
      </c>
      <c r="AK279" s="163">
        <f t="shared" si="163"/>
        <v>70</v>
      </c>
      <c r="AL279" s="164">
        <f t="shared" si="164"/>
        <v>0</v>
      </c>
      <c r="AM279" s="164">
        <f t="shared" si="165"/>
        <v>0</v>
      </c>
      <c r="AN279" s="164">
        <f t="shared" si="166"/>
        <v>0</v>
      </c>
      <c r="AO279" s="164">
        <f t="shared" si="167"/>
        <v>0</v>
      </c>
      <c r="AP279" s="610" t="str">
        <f t="shared" si="170"/>
        <v xml:space="preserve"> </v>
      </c>
      <c r="AQ279" s="613">
        <f t="shared" si="168"/>
        <v>14.2</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f t="shared" si="148"/>
        <v>12</v>
      </c>
      <c r="AX279" s="165" t="str">
        <f t="shared" si="149"/>
        <v/>
      </c>
      <c r="AY279" s="193">
        <f t="shared" si="150"/>
        <v>12</v>
      </c>
      <c r="AZ279" s="183" t="str">
        <f t="shared" si="151"/>
        <v/>
      </c>
      <c r="BA279" s="173">
        <f t="shared" si="152"/>
        <v>0.5</v>
      </c>
      <c r="BB279" s="174" t="str">
        <f t="shared" si="153"/>
        <v/>
      </c>
      <c r="BC279" s="186">
        <f t="shared" si="176"/>
        <v>0.5</v>
      </c>
      <c r="BD279" s="174" t="str">
        <f t="shared" si="154"/>
        <v/>
      </c>
      <c r="BE279" s="201">
        <f t="shared" si="155"/>
        <v>1.5</v>
      </c>
      <c r="BF279" s="174" t="str">
        <f t="shared" si="156"/>
        <v/>
      </c>
      <c r="BG279" s="186">
        <f t="shared" si="157"/>
        <v>1.5</v>
      </c>
      <c r="BH279" s="175" t="str">
        <f t="shared" si="158"/>
        <v/>
      </c>
      <c r="BI279" s="632"/>
      <c r="BQ279" s="57" t="s">
        <v>2023</v>
      </c>
      <c r="BV279" s="57" t="s">
        <v>2024</v>
      </c>
      <c r="BW279" s="57"/>
      <c r="CC279" s="57" t="s">
        <v>2025</v>
      </c>
    </row>
    <row r="280" spans="1:81" ht="18.75" x14ac:dyDescent="0.3">
      <c r="A280" s="221"/>
      <c r="B280" s="222"/>
      <c r="C280" s="213">
        <v>269</v>
      </c>
      <c r="D280" s="205" t="s">
        <v>3748</v>
      </c>
      <c r="E280" s="16" t="s">
        <v>3649</v>
      </c>
      <c r="F280" s="17"/>
      <c r="G280" s="134">
        <v>44151</v>
      </c>
      <c r="H280" s="135">
        <v>44152</v>
      </c>
      <c r="I280" s="141" t="s">
        <v>27</v>
      </c>
      <c r="J280" s="25"/>
      <c r="K280" s="145"/>
      <c r="L280" s="28"/>
      <c r="M280" s="395">
        <v>44155</v>
      </c>
      <c r="N280" s="158">
        <f t="shared" si="159"/>
        <v>5</v>
      </c>
      <c r="O280" s="27"/>
      <c r="P280" s="27"/>
      <c r="Q280" s="27" t="s">
        <v>27</v>
      </c>
      <c r="R280" s="27"/>
      <c r="S280" s="27"/>
      <c r="T280" s="28"/>
      <c r="U280" s="29"/>
      <c r="V280" s="32">
        <v>0.25</v>
      </c>
      <c r="W280" s="318">
        <v>1.75</v>
      </c>
      <c r="X280" s="319">
        <v>1</v>
      </c>
      <c r="Y280" s="160">
        <f t="shared" si="145"/>
        <v>3</v>
      </c>
      <c r="Z280" s="159">
        <f t="shared" si="160"/>
        <v>37.5</v>
      </c>
      <c r="AA280" s="327"/>
      <c r="AB280" s="400">
        <f t="shared" si="169"/>
        <v>-30</v>
      </c>
      <c r="AC280" s="371"/>
      <c r="AD280" s="226" t="str">
        <f t="shared" si="146"/>
        <v/>
      </c>
      <c r="AE280" s="368">
        <f t="shared" si="161"/>
        <v>7.5</v>
      </c>
      <c r="AF280" s="339">
        <v>1.25</v>
      </c>
      <c r="AG280" s="338">
        <v>1.25</v>
      </c>
      <c r="AH280" s="336">
        <v>8.75</v>
      </c>
      <c r="AI280" s="161">
        <f t="shared" si="162"/>
        <v>8.75</v>
      </c>
      <c r="AJ280" s="162">
        <f t="shared" si="147"/>
        <v>58.75</v>
      </c>
      <c r="AK280" s="163">
        <f t="shared" si="163"/>
        <v>50</v>
      </c>
      <c r="AL280" s="164">
        <f t="shared" si="164"/>
        <v>0</v>
      </c>
      <c r="AM280" s="164">
        <f t="shared" si="165"/>
        <v>0</v>
      </c>
      <c r="AN280" s="164">
        <f t="shared" si="166"/>
        <v>0</v>
      </c>
      <c r="AO280" s="164">
        <f t="shared" si="167"/>
        <v>0</v>
      </c>
      <c r="AP280" s="610" t="str">
        <f t="shared" si="170"/>
        <v xml:space="preserve"> </v>
      </c>
      <c r="AQ280" s="613">
        <f t="shared" si="168"/>
        <v>8.75</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f t="shared" si="148"/>
        <v>5</v>
      </c>
      <c r="AX280" s="165" t="str">
        <f t="shared" si="149"/>
        <v/>
      </c>
      <c r="AY280" s="193">
        <f t="shared" si="150"/>
        <v>5</v>
      </c>
      <c r="AZ280" s="183" t="str">
        <f t="shared" si="151"/>
        <v/>
      </c>
      <c r="BA280" s="173">
        <f t="shared" si="152"/>
        <v>0.25</v>
      </c>
      <c r="BB280" s="174" t="str">
        <f t="shared" si="153"/>
        <v/>
      </c>
      <c r="BC280" s="186">
        <f t="shared" si="176"/>
        <v>0.25</v>
      </c>
      <c r="BD280" s="174" t="str">
        <f t="shared" si="154"/>
        <v/>
      </c>
      <c r="BE280" s="201">
        <f t="shared" si="155"/>
        <v>1.75</v>
      </c>
      <c r="BF280" s="174" t="str">
        <f t="shared" si="156"/>
        <v/>
      </c>
      <c r="BG280" s="186">
        <f t="shared" si="157"/>
        <v>1.75</v>
      </c>
      <c r="BH280" s="175" t="str">
        <f t="shared" si="158"/>
        <v/>
      </c>
      <c r="BI280" s="632"/>
      <c r="BQ280" s="57" t="s">
        <v>2026</v>
      </c>
      <c r="BV280" s="57" t="s">
        <v>2027</v>
      </c>
      <c r="BW280" s="57"/>
      <c r="CC280" s="57" t="s">
        <v>2028</v>
      </c>
    </row>
    <row r="281" spans="1:81" ht="18.75" x14ac:dyDescent="0.3">
      <c r="A281" s="221"/>
      <c r="B281" s="222"/>
      <c r="C281" s="214">
        <v>270</v>
      </c>
      <c r="D281" s="205" t="s">
        <v>3749</v>
      </c>
      <c r="E281" s="16" t="s">
        <v>3649</v>
      </c>
      <c r="F281" s="17"/>
      <c r="G281" s="134">
        <v>44153</v>
      </c>
      <c r="H281" s="135">
        <v>44155</v>
      </c>
      <c r="I281" s="141" t="s">
        <v>27</v>
      </c>
      <c r="J281" s="25" t="s">
        <v>27</v>
      </c>
      <c r="K281" s="145"/>
      <c r="L281" s="28"/>
      <c r="M281" s="395">
        <v>44166</v>
      </c>
      <c r="N281" s="158">
        <f t="shared" si="159"/>
        <v>10</v>
      </c>
      <c r="O281" s="27"/>
      <c r="P281" s="27"/>
      <c r="Q281" s="27"/>
      <c r="R281" s="27"/>
      <c r="S281" s="27" t="s">
        <v>27</v>
      </c>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40"/>
      <c r="AG281" s="341"/>
      <c r="AH281" s="339"/>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f t="shared" si="148"/>
        <v>10</v>
      </c>
      <c r="AX281" s="165" t="str">
        <f t="shared" si="149"/>
        <v/>
      </c>
      <c r="AY281" s="193">
        <f t="shared" si="150"/>
        <v>10</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t="s">
        <v>3750</v>
      </c>
      <c r="E282" s="16" t="s">
        <v>3649</v>
      </c>
      <c r="F282" s="17"/>
      <c r="G282" s="134">
        <v>44154</v>
      </c>
      <c r="H282" s="135">
        <v>44168</v>
      </c>
      <c r="I282" s="141" t="s">
        <v>27</v>
      </c>
      <c r="J282" s="25"/>
      <c r="K282" s="145"/>
      <c r="L282" s="28"/>
      <c r="M282" s="395">
        <v>44174</v>
      </c>
      <c r="N282" s="158">
        <f t="shared" si="159"/>
        <v>15</v>
      </c>
      <c r="O282" s="27"/>
      <c r="P282" s="27"/>
      <c r="Q282" s="27" t="s">
        <v>27</v>
      </c>
      <c r="R282" s="27"/>
      <c r="S282" s="27"/>
      <c r="T282" s="28"/>
      <c r="U282" s="29"/>
      <c r="V282" s="32">
        <v>0.75</v>
      </c>
      <c r="W282" s="318">
        <v>1.75</v>
      </c>
      <c r="X282" s="319">
        <v>1</v>
      </c>
      <c r="Y282" s="160">
        <f t="shared" si="145"/>
        <v>3.5</v>
      </c>
      <c r="Z282" s="159">
        <f t="shared" si="160"/>
        <v>42.5</v>
      </c>
      <c r="AA282" s="327"/>
      <c r="AB282" s="400">
        <f t="shared" si="169"/>
        <v>-30</v>
      </c>
      <c r="AC282" s="371"/>
      <c r="AD282" s="226" t="str">
        <f t="shared" si="146"/>
        <v/>
      </c>
      <c r="AE282" s="368">
        <f t="shared" si="161"/>
        <v>12.5</v>
      </c>
      <c r="AF282" s="339">
        <v>10.65</v>
      </c>
      <c r="AG282" s="338">
        <v>10.65</v>
      </c>
      <c r="AH282" s="336">
        <v>23.15</v>
      </c>
      <c r="AI282" s="161">
        <f t="shared" si="162"/>
        <v>23.15</v>
      </c>
      <c r="AJ282" s="162">
        <f t="shared" si="147"/>
        <v>73.150000000000006</v>
      </c>
      <c r="AK282" s="163">
        <f t="shared" si="163"/>
        <v>50.000000000000007</v>
      </c>
      <c r="AL282" s="164">
        <f t="shared" si="164"/>
        <v>0</v>
      </c>
      <c r="AM282" s="164">
        <f t="shared" si="165"/>
        <v>0</v>
      </c>
      <c r="AN282" s="164">
        <f t="shared" si="166"/>
        <v>0</v>
      </c>
      <c r="AO282" s="164">
        <f t="shared" si="167"/>
        <v>0</v>
      </c>
      <c r="AP282" s="610" t="str">
        <f t="shared" si="170"/>
        <v xml:space="preserve"> </v>
      </c>
      <c r="AQ282" s="613">
        <f t="shared" si="168"/>
        <v>23.15</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f t="shared" si="148"/>
        <v>15</v>
      </c>
      <c r="AX282" s="165" t="str">
        <f t="shared" si="149"/>
        <v/>
      </c>
      <c r="AY282" s="193">
        <f t="shared" si="150"/>
        <v>15</v>
      </c>
      <c r="AZ282" s="183" t="str">
        <f t="shared" si="151"/>
        <v/>
      </c>
      <c r="BA282" s="173">
        <f t="shared" si="152"/>
        <v>0.75</v>
      </c>
      <c r="BB282" s="174" t="str">
        <f t="shared" si="153"/>
        <v/>
      </c>
      <c r="BC282" s="186">
        <f t="shared" si="176"/>
        <v>0.75</v>
      </c>
      <c r="BD282" s="174" t="str">
        <f t="shared" si="154"/>
        <v/>
      </c>
      <c r="BE282" s="201">
        <f t="shared" si="155"/>
        <v>1.75</v>
      </c>
      <c r="BF282" s="174" t="str">
        <f t="shared" si="156"/>
        <v/>
      </c>
      <c r="BG282" s="186">
        <f t="shared" si="157"/>
        <v>1.75</v>
      </c>
      <c r="BH282" s="175" t="str">
        <f t="shared" si="158"/>
        <v/>
      </c>
      <c r="BI282" s="632"/>
      <c r="BQ282" s="57" t="s">
        <v>2032</v>
      </c>
      <c r="BV282" s="57" t="s">
        <v>2033</v>
      </c>
      <c r="BW282" s="57"/>
      <c r="CC282" s="57" t="s">
        <v>2034</v>
      </c>
    </row>
    <row r="283" spans="1:81" ht="18.75" x14ac:dyDescent="0.3">
      <c r="A283" s="221"/>
      <c r="B283" s="222"/>
      <c r="C283" s="214">
        <v>272</v>
      </c>
      <c r="D283" s="205" t="s">
        <v>3751</v>
      </c>
      <c r="E283" s="16" t="s">
        <v>3649</v>
      </c>
      <c r="F283" s="17"/>
      <c r="G283" s="134">
        <v>44155</v>
      </c>
      <c r="H283" s="135">
        <v>44172</v>
      </c>
      <c r="I283" s="141" t="s">
        <v>27</v>
      </c>
      <c r="J283" s="25"/>
      <c r="K283" s="145"/>
      <c r="L283" s="28"/>
      <c r="M283" s="647">
        <v>44181</v>
      </c>
      <c r="N283" s="158">
        <f t="shared" si="159"/>
        <v>19</v>
      </c>
      <c r="O283" s="27"/>
      <c r="P283" s="27"/>
      <c r="Q283" s="27" t="s">
        <v>27</v>
      </c>
      <c r="R283" s="27"/>
      <c r="S283" s="27"/>
      <c r="T283" s="28"/>
      <c r="U283" s="29"/>
      <c r="V283" s="32">
        <v>1</v>
      </c>
      <c r="W283" s="318">
        <v>2</v>
      </c>
      <c r="X283" s="319">
        <v>1</v>
      </c>
      <c r="Y283" s="160">
        <f t="shared" si="145"/>
        <v>4</v>
      </c>
      <c r="Z283" s="159">
        <f t="shared" si="160"/>
        <v>50</v>
      </c>
      <c r="AA283" s="327"/>
      <c r="AB283" s="400">
        <f t="shared" si="169"/>
        <v>-30</v>
      </c>
      <c r="AC283" s="371"/>
      <c r="AD283" s="226" t="str">
        <f t="shared" si="146"/>
        <v/>
      </c>
      <c r="AE283" s="368">
        <f t="shared" si="161"/>
        <v>20</v>
      </c>
      <c r="AF283" s="339">
        <v>15.5</v>
      </c>
      <c r="AG283" s="338">
        <v>15.5</v>
      </c>
      <c r="AH283" s="336">
        <v>35.5</v>
      </c>
      <c r="AI283" s="161">
        <f t="shared" si="162"/>
        <v>35.5</v>
      </c>
      <c r="AJ283" s="162">
        <f t="shared" si="147"/>
        <v>85.5</v>
      </c>
      <c r="AK283" s="163">
        <f t="shared" si="163"/>
        <v>50</v>
      </c>
      <c r="AL283" s="164">
        <f t="shared" si="164"/>
        <v>0</v>
      </c>
      <c r="AM283" s="164">
        <f t="shared" si="165"/>
        <v>0</v>
      </c>
      <c r="AN283" s="164">
        <f t="shared" si="166"/>
        <v>0</v>
      </c>
      <c r="AO283" s="164">
        <f t="shared" si="167"/>
        <v>0</v>
      </c>
      <c r="AP283" s="610" t="str">
        <f t="shared" si="170"/>
        <v xml:space="preserve"> </v>
      </c>
      <c r="AQ283" s="613">
        <f t="shared" si="168"/>
        <v>35.5</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f t="shared" si="148"/>
        <v>19</v>
      </c>
      <c r="AX283" s="165" t="str">
        <f t="shared" si="149"/>
        <v/>
      </c>
      <c r="AY283" s="193">
        <f t="shared" si="150"/>
        <v>19</v>
      </c>
      <c r="AZ283" s="183" t="str">
        <f t="shared" si="151"/>
        <v/>
      </c>
      <c r="BA283" s="173">
        <f t="shared" si="152"/>
        <v>1</v>
      </c>
      <c r="BB283" s="174" t="str">
        <f t="shared" si="153"/>
        <v/>
      </c>
      <c r="BC283" s="186">
        <f t="shared" si="176"/>
        <v>1</v>
      </c>
      <c r="BD283" s="174" t="str">
        <f t="shared" si="154"/>
        <v/>
      </c>
      <c r="BE283" s="201">
        <f t="shared" si="155"/>
        <v>2</v>
      </c>
      <c r="BF283" s="174" t="str">
        <f t="shared" si="156"/>
        <v/>
      </c>
      <c r="BG283" s="186">
        <f t="shared" si="157"/>
        <v>2</v>
      </c>
      <c r="BH283" s="175" t="str">
        <f t="shared" si="158"/>
        <v/>
      </c>
      <c r="BI283" s="632"/>
      <c r="BQ283" s="57" t="s">
        <v>2035</v>
      </c>
      <c r="BV283" s="57" t="s">
        <v>2036</v>
      </c>
      <c r="BW283" s="57"/>
      <c r="CC283" s="57" t="s">
        <v>2037</v>
      </c>
    </row>
    <row r="284" spans="1:81" ht="18.75" x14ac:dyDescent="0.3">
      <c r="A284" s="221"/>
      <c r="B284" s="222"/>
      <c r="C284" s="214">
        <v>273</v>
      </c>
      <c r="D284" s="205" t="s">
        <v>3752</v>
      </c>
      <c r="E284" s="22" t="s">
        <v>3649</v>
      </c>
      <c r="F284" s="17"/>
      <c r="G284" s="134">
        <v>44160</v>
      </c>
      <c r="H284" s="645">
        <v>44160</v>
      </c>
      <c r="I284" s="141" t="s">
        <v>27</v>
      </c>
      <c r="J284" s="25"/>
      <c r="K284" s="145"/>
      <c r="L284" s="28"/>
      <c r="M284" s="395">
        <v>44165</v>
      </c>
      <c r="N284" s="158">
        <f t="shared" si="159"/>
        <v>4</v>
      </c>
      <c r="O284" s="27" t="s">
        <v>27</v>
      </c>
      <c r="P284" s="27"/>
      <c r="Q284" s="27"/>
      <c r="R284" s="27"/>
      <c r="S284" s="27"/>
      <c r="T284" s="28"/>
      <c r="U284" s="29"/>
      <c r="V284" s="32">
        <v>0.5</v>
      </c>
      <c r="W284" s="318"/>
      <c r="X284" s="319">
        <v>1</v>
      </c>
      <c r="Y284" s="160">
        <f t="shared" si="145"/>
        <v>1.5</v>
      </c>
      <c r="Z284" s="159">
        <f t="shared" si="160"/>
        <v>5</v>
      </c>
      <c r="AA284" s="327"/>
      <c r="AB284" s="400">
        <f t="shared" si="169"/>
        <v>-30</v>
      </c>
      <c r="AC284" s="371"/>
      <c r="AD284" s="226" t="str">
        <f t="shared" si="146"/>
        <v/>
      </c>
      <c r="AE284" s="368">
        <f t="shared" si="161"/>
        <v>-25</v>
      </c>
      <c r="AF284" s="339"/>
      <c r="AG284" s="338"/>
      <c r="AH284" s="336"/>
      <c r="AI284" s="161">
        <f t="shared" si="162"/>
        <v>0</v>
      </c>
      <c r="AJ284" s="162">
        <f t="shared" si="147"/>
        <v>25</v>
      </c>
      <c r="AK284" s="163">
        <f t="shared" si="163"/>
        <v>25</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f t="shared" si="148"/>
        <v>4</v>
      </c>
      <c r="AX284" s="165" t="str">
        <f t="shared" si="149"/>
        <v/>
      </c>
      <c r="AY284" s="193">
        <f t="shared" si="150"/>
        <v>4</v>
      </c>
      <c r="AZ284" s="183" t="str">
        <f t="shared" si="151"/>
        <v/>
      </c>
      <c r="BA284" s="173">
        <f t="shared" si="152"/>
        <v>0.5</v>
      </c>
      <c r="BB284" s="174" t="str">
        <f t="shared" si="153"/>
        <v/>
      </c>
      <c r="BC284" s="186">
        <f t="shared" si="176"/>
        <v>0.5</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5" t="s">
        <v>3753</v>
      </c>
      <c r="E285" s="16" t="s">
        <v>3649</v>
      </c>
      <c r="F285" s="17"/>
      <c r="G285" s="134">
        <v>44160</v>
      </c>
      <c r="H285" s="645">
        <v>44173</v>
      </c>
      <c r="I285" s="141" t="s">
        <v>27</v>
      </c>
      <c r="J285" s="25"/>
      <c r="K285" s="145"/>
      <c r="L285" s="28"/>
      <c r="M285" s="646">
        <v>44173</v>
      </c>
      <c r="N285" s="158">
        <f t="shared" si="159"/>
        <v>10</v>
      </c>
      <c r="O285" s="27"/>
      <c r="P285" s="27"/>
      <c r="Q285" s="27" t="s">
        <v>27</v>
      </c>
      <c r="R285" s="27"/>
      <c r="S285" s="27"/>
      <c r="T285" s="28"/>
      <c r="U285" s="29"/>
      <c r="V285" s="32">
        <v>0.5</v>
      </c>
      <c r="W285" s="318">
        <v>1</v>
      </c>
      <c r="X285" s="319">
        <v>1</v>
      </c>
      <c r="Y285" s="160">
        <f t="shared" si="145"/>
        <v>2.5</v>
      </c>
      <c r="Z285" s="159">
        <f t="shared" si="160"/>
        <v>25</v>
      </c>
      <c r="AA285" s="327"/>
      <c r="AB285" s="400">
        <f t="shared" si="169"/>
        <v>-30</v>
      </c>
      <c r="AC285" s="371"/>
      <c r="AD285" s="226" t="str">
        <f t="shared" si="146"/>
        <v/>
      </c>
      <c r="AE285" s="368">
        <f t="shared" si="161"/>
        <v>-5</v>
      </c>
      <c r="AF285" s="339"/>
      <c r="AG285" s="338"/>
      <c r="AH285" s="336"/>
      <c r="AI285" s="161">
        <f t="shared" si="162"/>
        <v>0</v>
      </c>
      <c r="AJ285" s="162">
        <f t="shared" si="147"/>
        <v>45</v>
      </c>
      <c r="AK285" s="163">
        <f t="shared" si="163"/>
        <v>45</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f t="shared" si="148"/>
        <v>10</v>
      </c>
      <c r="AX285" s="165" t="str">
        <f t="shared" si="149"/>
        <v/>
      </c>
      <c r="AY285" s="193">
        <f t="shared" si="150"/>
        <v>10</v>
      </c>
      <c r="AZ285" s="183" t="str">
        <f t="shared" si="151"/>
        <v/>
      </c>
      <c r="BA285" s="173">
        <f t="shared" si="152"/>
        <v>0.5</v>
      </c>
      <c r="BB285" s="174" t="str">
        <f t="shared" si="153"/>
        <v/>
      </c>
      <c r="BC285" s="186">
        <f t="shared" si="176"/>
        <v>0.5</v>
      </c>
      <c r="BD285" s="174" t="str">
        <f t="shared" si="154"/>
        <v/>
      </c>
      <c r="BE285" s="201">
        <f t="shared" si="155"/>
        <v>1</v>
      </c>
      <c r="BF285" s="174" t="str">
        <f t="shared" si="156"/>
        <v/>
      </c>
      <c r="BG285" s="186">
        <f t="shared" si="157"/>
        <v>1</v>
      </c>
      <c r="BH285" s="175" t="str">
        <f t="shared" si="158"/>
        <v/>
      </c>
      <c r="BI285" s="632"/>
      <c r="BQ285" s="57" t="s">
        <v>1484</v>
      </c>
      <c r="BV285" s="57" t="s">
        <v>2041</v>
      </c>
      <c r="BW285" s="57"/>
      <c r="CC285" s="57" t="s">
        <v>2042</v>
      </c>
    </row>
    <row r="286" spans="1:81" ht="18.75" x14ac:dyDescent="0.3">
      <c r="A286" s="221"/>
      <c r="B286" s="222"/>
      <c r="C286" s="214">
        <v>275</v>
      </c>
      <c r="D286" s="205" t="s">
        <v>3754</v>
      </c>
      <c r="E286" s="16" t="s">
        <v>3649</v>
      </c>
      <c r="F286" s="17"/>
      <c r="G286" s="134">
        <v>44160</v>
      </c>
      <c r="H286" s="645">
        <v>44162</v>
      </c>
      <c r="I286" s="141" t="s">
        <v>27</v>
      </c>
      <c r="J286" s="25"/>
      <c r="K286" s="145"/>
      <c r="L286" s="28"/>
      <c r="M286" s="646">
        <v>44162</v>
      </c>
      <c r="N286" s="158">
        <f t="shared" si="159"/>
        <v>3</v>
      </c>
      <c r="O286" s="27" t="s">
        <v>27</v>
      </c>
      <c r="P286" s="27"/>
      <c r="Q286" s="27"/>
      <c r="R286" s="27"/>
      <c r="S286" s="27"/>
      <c r="T286" s="28"/>
      <c r="U286" s="29"/>
      <c r="V286" s="32">
        <v>0.25</v>
      </c>
      <c r="W286" s="318"/>
      <c r="X286" s="319">
        <v>1</v>
      </c>
      <c r="Y286" s="160">
        <f t="shared" si="145"/>
        <v>1.25</v>
      </c>
      <c r="Z286" s="159">
        <f t="shared" si="160"/>
        <v>2.5</v>
      </c>
      <c r="AA286" s="327"/>
      <c r="AB286" s="400">
        <f t="shared" si="169"/>
        <v>-30</v>
      </c>
      <c r="AC286" s="371"/>
      <c r="AD286" s="226" t="str">
        <f t="shared" si="146"/>
        <v/>
      </c>
      <c r="AE286" s="368">
        <f t="shared" si="161"/>
        <v>-27.5</v>
      </c>
      <c r="AF286" s="339"/>
      <c r="AG286" s="338"/>
      <c r="AH286" s="336"/>
      <c r="AI286" s="161">
        <f t="shared" si="162"/>
        <v>0</v>
      </c>
      <c r="AJ286" s="162">
        <f t="shared" si="147"/>
        <v>22.5</v>
      </c>
      <c r="AK286" s="163">
        <f t="shared" si="163"/>
        <v>22.5</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f t="shared" si="148"/>
        <v>3</v>
      </c>
      <c r="AX286" s="165" t="str">
        <f t="shared" si="149"/>
        <v/>
      </c>
      <c r="AY286" s="193">
        <f t="shared" si="150"/>
        <v>3</v>
      </c>
      <c r="AZ286" s="183" t="str">
        <f t="shared" si="151"/>
        <v/>
      </c>
      <c r="BA286" s="173">
        <f t="shared" si="152"/>
        <v>0.25</v>
      </c>
      <c r="BB286" s="174" t="str">
        <f t="shared" si="153"/>
        <v/>
      </c>
      <c r="BC286" s="186">
        <f t="shared" si="176"/>
        <v>0.25</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t="s">
        <v>3755</v>
      </c>
      <c r="E287" s="16" t="s">
        <v>3649</v>
      </c>
      <c r="F287" s="17"/>
      <c r="G287" s="134">
        <v>44162</v>
      </c>
      <c r="H287" s="135">
        <v>44175</v>
      </c>
      <c r="I287" s="141" t="s">
        <v>27</v>
      </c>
      <c r="J287" s="25"/>
      <c r="K287" s="145" t="s">
        <v>27</v>
      </c>
      <c r="L287" s="28"/>
      <c r="M287" s="395">
        <v>44218</v>
      </c>
      <c r="N287" s="158">
        <f t="shared" si="159"/>
        <v>41</v>
      </c>
      <c r="O287" s="27"/>
      <c r="P287" s="27" t="s">
        <v>27</v>
      </c>
      <c r="Q287" s="27"/>
      <c r="R287" s="27"/>
      <c r="S287" s="27"/>
      <c r="T287" s="28"/>
      <c r="U287" s="29"/>
      <c r="V287" s="32">
        <v>1</v>
      </c>
      <c r="W287" s="318"/>
      <c r="X287" s="319">
        <v>4</v>
      </c>
      <c r="Y287" s="160">
        <f t="shared" si="145"/>
        <v>5</v>
      </c>
      <c r="Z287" s="159">
        <f t="shared" si="160"/>
        <v>10</v>
      </c>
      <c r="AA287" s="327"/>
      <c r="AB287" s="400">
        <f t="shared" si="169"/>
        <v>-30</v>
      </c>
      <c r="AC287" s="371"/>
      <c r="AD287" s="226" t="str">
        <f t="shared" si="146"/>
        <v/>
      </c>
      <c r="AE287" s="368">
        <f t="shared" si="161"/>
        <v>-20</v>
      </c>
      <c r="AF287" s="339"/>
      <c r="AG287" s="338"/>
      <c r="AH287" s="336"/>
      <c r="AI287" s="161">
        <f t="shared" si="162"/>
        <v>0</v>
      </c>
      <c r="AJ287" s="162">
        <f t="shared" si="147"/>
        <v>90</v>
      </c>
      <c r="AK287" s="163">
        <f t="shared" si="163"/>
        <v>90</v>
      </c>
      <c r="AL287" s="164">
        <f t="shared" si="164"/>
        <v>0</v>
      </c>
      <c r="AM287" s="164">
        <f t="shared" si="165"/>
        <v>0</v>
      </c>
      <c r="AN287" s="164">
        <f t="shared" si="166"/>
        <v>90</v>
      </c>
      <c r="AO287" s="164">
        <f t="shared" si="167"/>
        <v>90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f t="shared" si="148"/>
        <v>41</v>
      </c>
      <c r="AX287" s="165">
        <f t="shared" si="149"/>
        <v>41</v>
      </c>
      <c r="AY287" s="193" t="str">
        <f t="shared" si="150"/>
        <v/>
      </c>
      <c r="AZ287" s="183" t="str">
        <f t="shared" si="151"/>
        <v/>
      </c>
      <c r="BA287" s="173">
        <f t="shared" si="152"/>
        <v>1</v>
      </c>
      <c r="BB287" s="174">
        <f t="shared" si="153"/>
        <v>1</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t="s">
        <v>3756</v>
      </c>
      <c r="E288" s="16" t="s">
        <v>3649</v>
      </c>
      <c r="F288" s="17"/>
      <c r="G288" s="134">
        <v>44165</v>
      </c>
      <c r="H288" s="135">
        <v>44172</v>
      </c>
      <c r="I288" s="141" t="s">
        <v>27</v>
      </c>
      <c r="J288" s="25"/>
      <c r="K288" s="145"/>
      <c r="L288" s="28"/>
      <c r="M288" s="395">
        <v>44202</v>
      </c>
      <c r="N288" s="158">
        <f t="shared" si="159"/>
        <v>28</v>
      </c>
      <c r="O288" s="27"/>
      <c r="P288" s="27"/>
      <c r="Q288" s="27" t="s">
        <v>27</v>
      </c>
      <c r="R288" s="27"/>
      <c r="S288" s="27"/>
      <c r="T288" s="28" t="s">
        <v>27</v>
      </c>
      <c r="U288" s="29"/>
      <c r="V288" s="32">
        <v>0.5</v>
      </c>
      <c r="W288" s="318"/>
      <c r="X288" s="319">
        <v>1</v>
      </c>
      <c r="Y288" s="160">
        <f t="shared" si="145"/>
        <v>1.5</v>
      </c>
      <c r="Z288" s="159">
        <f t="shared" si="160"/>
        <v>5</v>
      </c>
      <c r="AA288" s="327"/>
      <c r="AB288" s="400">
        <f t="shared" si="169"/>
        <v>-30</v>
      </c>
      <c r="AC288" s="371"/>
      <c r="AD288" s="226" t="str">
        <f t="shared" si="146"/>
        <v/>
      </c>
      <c r="AE288" s="368">
        <f t="shared" si="161"/>
        <v>-25</v>
      </c>
      <c r="AF288" s="339">
        <v>1.25</v>
      </c>
      <c r="AG288" s="338">
        <v>1.25</v>
      </c>
      <c r="AH288" s="336"/>
      <c r="AI288" s="161">
        <f t="shared" si="162"/>
        <v>1.25</v>
      </c>
      <c r="AJ288" s="162">
        <f t="shared" si="147"/>
        <v>26.25</v>
      </c>
      <c r="AK288" s="163">
        <f t="shared" si="163"/>
        <v>26.25</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f t="shared" si="148"/>
        <v>28</v>
      </c>
      <c r="AX288" s="165" t="str">
        <f t="shared" si="149"/>
        <v/>
      </c>
      <c r="AY288" s="193">
        <f t="shared" si="150"/>
        <v>28</v>
      </c>
      <c r="AZ288" s="183" t="str">
        <f t="shared" si="151"/>
        <v/>
      </c>
      <c r="BA288" s="173">
        <f t="shared" si="152"/>
        <v>0.5</v>
      </c>
      <c r="BB288" s="174" t="str">
        <f t="shared" si="153"/>
        <v/>
      </c>
      <c r="BC288" s="186">
        <f t="shared" si="176"/>
        <v>0.5</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9" t="s">
        <v>3757</v>
      </c>
      <c r="E289" s="19" t="s">
        <v>3649</v>
      </c>
      <c r="F289" s="17"/>
      <c r="G289" s="138">
        <v>44166</v>
      </c>
      <c r="H289" s="135">
        <v>44179</v>
      </c>
      <c r="I289" s="141" t="s">
        <v>27</v>
      </c>
      <c r="J289" s="25"/>
      <c r="K289" s="145"/>
      <c r="L289" s="28"/>
      <c r="M289" s="395">
        <v>44179</v>
      </c>
      <c r="N289" s="158">
        <f t="shared" si="159"/>
        <v>10</v>
      </c>
      <c r="O289" s="27" t="s">
        <v>27</v>
      </c>
      <c r="P289" s="27"/>
      <c r="Q289" s="27"/>
      <c r="R289" s="27"/>
      <c r="S289" s="27"/>
      <c r="T289" s="28"/>
      <c r="U289" s="29"/>
      <c r="V289" s="32">
        <v>0.25</v>
      </c>
      <c r="W289" s="318"/>
      <c r="X289" s="319">
        <v>1</v>
      </c>
      <c r="Y289" s="160">
        <f t="shared" si="145"/>
        <v>1.25</v>
      </c>
      <c r="Z289" s="159">
        <f t="shared" si="160"/>
        <v>2.5</v>
      </c>
      <c r="AA289" s="327"/>
      <c r="AB289" s="400">
        <f t="shared" si="169"/>
        <v>-30</v>
      </c>
      <c r="AC289" s="371"/>
      <c r="AD289" s="226" t="str">
        <f t="shared" si="146"/>
        <v/>
      </c>
      <c r="AE289" s="368">
        <f t="shared" si="161"/>
        <v>-27.5</v>
      </c>
      <c r="AF289" s="339"/>
      <c r="AG289" s="338"/>
      <c r="AH289" s="336"/>
      <c r="AI289" s="161">
        <f t="shared" si="162"/>
        <v>0</v>
      </c>
      <c r="AJ289" s="162">
        <f t="shared" si="147"/>
        <v>22.5</v>
      </c>
      <c r="AK289" s="163">
        <f t="shared" si="163"/>
        <v>22.5</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f t="shared" si="148"/>
        <v>10</v>
      </c>
      <c r="AX289" s="165" t="str">
        <f t="shared" si="149"/>
        <v/>
      </c>
      <c r="AY289" s="193">
        <f t="shared" si="150"/>
        <v>10</v>
      </c>
      <c r="AZ289" s="183" t="str">
        <f t="shared" si="151"/>
        <v/>
      </c>
      <c r="BA289" s="173">
        <f t="shared" si="152"/>
        <v>0.25</v>
      </c>
      <c r="BB289" s="174" t="str">
        <f t="shared" si="153"/>
        <v/>
      </c>
      <c r="BC289" s="186">
        <f t="shared" si="176"/>
        <v>0.25</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664" t="s">
        <v>3758</v>
      </c>
      <c r="E290" s="665" t="s">
        <v>3649</v>
      </c>
      <c r="F290" s="666"/>
      <c r="G290" s="667">
        <v>44160</v>
      </c>
      <c r="H290" s="668">
        <v>44174</v>
      </c>
      <c r="I290" s="669" t="s">
        <v>27</v>
      </c>
      <c r="J290" s="670"/>
      <c r="K290" s="671"/>
      <c r="L290" s="672"/>
      <c r="M290" s="673">
        <v>44180</v>
      </c>
      <c r="N290" s="158">
        <f t="shared" si="159"/>
        <v>15</v>
      </c>
      <c r="O290" s="685"/>
      <c r="P290" s="685"/>
      <c r="Q290" s="685" t="s">
        <v>27</v>
      </c>
      <c r="R290" s="685"/>
      <c r="S290" s="685"/>
      <c r="T290" s="672"/>
      <c r="U290" s="686"/>
      <c r="V290" s="167">
        <v>0.25</v>
      </c>
      <c r="W290" s="687">
        <v>0.25</v>
      </c>
      <c r="X290" s="688">
        <v>1</v>
      </c>
      <c r="Y290" s="160">
        <f t="shared" si="145"/>
        <v>1.5</v>
      </c>
      <c r="Z290" s="159">
        <f t="shared" si="160"/>
        <v>7.5</v>
      </c>
      <c r="AA290" s="327"/>
      <c r="AB290" s="400">
        <f t="shared" si="169"/>
        <v>-30</v>
      </c>
      <c r="AC290" s="371"/>
      <c r="AD290" s="226" t="str">
        <f t="shared" si="146"/>
        <v/>
      </c>
      <c r="AE290" s="368">
        <f t="shared" si="161"/>
        <v>-22.5</v>
      </c>
      <c r="AF290" s="691">
        <v>2.25</v>
      </c>
      <c r="AG290" s="692">
        <v>2.25</v>
      </c>
      <c r="AH290" s="693">
        <v>2.25</v>
      </c>
      <c r="AI290" s="161">
        <f t="shared" si="162"/>
        <v>2.25</v>
      </c>
      <c r="AJ290" s="162">
        <f t="shared" si="147"/>
        <v>29.75</v>
      </c>
      <c r="AK290" s="163">
        <f t="shared" si="163"/>
        <v>27.5</v>
      </c>
      <c r="AL290" s="164">
        <f t="shared" si="164"/>
        <v>0</v>
      </c>
      <c r="AM290" s="164">
        <f t="shared" si="165"/>
        <v>0</v>
      </c>
      <c r="AN290" s="164">
        <f t="shared" si="166"/>
        <v>0</v>
      </c>
      <c r="AO290" s="164">
        <f t="shared" si="167"/>
        <v>0</v>
      </c>
      <c r="AP290" s="610">
        <f t="shared" si="170"/>
        <v>2.25</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f t="shared" si="148"/>
        <v>15</v>
      </c>
      <c r="AX290" s="165" t="str">
        <f t="shared" si="149"/>
        <v/>
      </c>
      <c r="AY290" s="193">
        <f t="shared" si="150"/>
        <v>15</v>
      </c>
      <c r="AZ290" s="183" t="str">
        <f t="shared" si="151"/>
        <v/>
      </c>
      <c r="BA290" s="173">
        <f t="shared" si="152"/>
        <v>0.25</v>
      </c>
      <c r="BB290" s="174" t="str">
        <f t="shared" si="153"/>
        <v/>
      </c>
      <c r="BC290" s="186">
        <f t="shared" si="176"/>
        <v>0.25</v>
      </c>
      <c r="BD290" s="174" t="str">
        <f t="shared" si="154"/>
        <v/>
      </c>
      <c r="BE290" s="201">
        <f t="shared" si="155"/>
        <v>0.25</v>
      </c>
      <c r="BF290" s="174" t="str">
        <f t="shared" si="156"/>
        <v/>
      </c>
      <c r="BG290" s="186">
        <f t="shared" si="157"/>
        <v>0.25</v>
      </c>
      <c r="BH290" s="175" t="str">
        <f t="shared" si="158"/>
        <v/>
      </c>
      <c r="BI290" s="632"/>
      <c r="BQ290" s="57" t="s">
        <v>2055</v>
      </c>
      <c r="BV290" s="57" t="s">
        <v>2056</v>
      </c>
      <c r="BW290" s="57"/>
      <c r="CC290" s="57" t="s">
        <v>2057</v>
      </c>
    </row>
    <row r="291" spans="1:81" ht="18.75" x14ac:dyDescent="0.3">
      <c r="A291" s="221"/>
      <c r="B291" s="222"/>
      <c r="C291" s="214">
        <v>280</v>
      </c>
      <c r="D291" s="205" t="s">
        <v>3759</v>
      </c>
      <c r="E291" s="16" t="s">
        <v>3649</v>
      </c>
      <c r="F291" s="17"/>
      <c r="G291" s="134">
        <v>44167</v>
      </c>
      <c r="H291" s="648">
        <v>44169</v>
      </c>
      <c r="I291" s="141" t="s">
        <v>27</v>
      </c>
      <c r="J291" s="25"/>
      <c r="K291" s="145"/>
      <c r="L291" s="28"/>
      <c r="M291" s="647">
        <v>44169</v>
      </c>
      <c r="N291" s="158">
        <f t="shared" si="159"/>
        <v>3</v>
      </c>
      <c r="O291" s="27" t="s">
        <v>27</v>
      </c>
      <c r="P291" s="27"/>
      <c r="Q291" s="27"/>
      <c r="R291" s="27"/>
      <c r="S291" s="27"/>
      <c r="T291" s="28"/>
      <c r="U291" s="29"/>
      <c r="V291" s="32">
        <v>0.25</v>
      </c>
      <c r="W291" s="318"/>
      <c r="X291" s="319">
        <v>1</v>
      </c>
      <c r="Y291" s="160">
        <f t="shared" si="145"/>
        <v>1.25</v>
      </c>
      <c r="Z291" s="159">
        <f t="shared" si="160"/>
        <v>2.5</v>
      </c>
      <c r="AA291" s="327"/>
      <c r="AB291" s="400">
        <f t="shared" si="169"/>
        <v>-30</v>
      </c>
      <c r="AC291" s="371"/>
      <c r="AD291" s="226" t="str">
        <f t="shared" si="146"/>
        <v/>
      </c>
      <c r="AE291" s="368">
        <f t="shared" si="161"/>
        <v>-27.5</v>
      </c>
      <c r="AF291" s="339"/>
      <c r="AG291" s="338"/>
      <c r="AH291" s="336"/>
      <c r="AI291" s="161">
        <f t="shared" si="162"/>
        <v>0</v>
      </c>
      <c r="AJ291" s="162">
        <f t="shared" si="147"/>
        <v>22.5</v>
      </c>
      <c r="AK291" s="163">
        <f t="shared" si="163"/>
        <v>22.5</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f t="shared" si="148"/>
        <v>3</v>
      </c>
      <c r="AX291" s="165" t="str">
        <f t="shared" si="149"/>
        <v/>
      </c>
      <c r="AY291" s="193">
        <f t="shared" si="150"/>
        <v>3</v>
      </c>
      <c r="AZ291" s="183" t="str">
        <f t="shared" si="151"/>
        <v/>
      </c>
      <c r="BA291" s="173">
        <f t="shared" si="152"/>
        <v>0.25</v>
      </c>
      <c r="BB291" s="174" t="str">
        <f t="shared" si="153"/>
        <v/>
      </c>
      <c r="BC291" s="186">
        <f t="shared" si="176"/>
        <v>0.25</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t="s">
        <v>3760</v>
      </c>
      <c r="E292" s="16" t="s">
        <v>3649</v>
      </c>
      <c r="F292" s="17"/>
      <c r="G292" s="134">
        <v>44167</v>
      </c>
      <c r="H292" s="648">
        <v>44172</v>
      </c>
      <c r="I292" s="141"/>
      <c r="J292" s="25"/>
      <c r="K292" s="145"/>
      <c r="L292" s="28"/>
      <c r="M292" s="647">
        <v>44172</v>
      </c>
      <c r="N292" s="158">
        <f t="shared" si="159"/>
        <v>4</v>
      </c>
      <c r="O292" s="27" t="s">
        <v>27</v>
      </c>
      <c r="P292" s="27"/>
      <c r="Q292" s="27"/>
      <c r="R292" s="27"/>
      <c r="S292" s="27"/>
      <c r="T292" s="28"/>
      <c r="U292" s="29"/>
      <c r="V292" s="32">
        <v>0.25</v>
      </c>
      <c r="W292" s="318"/>
      <c r="X292" s="319">
        <v>1</v>
      </c>
      <c r="Y292" s="160">
        <f t="shared" si="145"/>
        <v>1.25</v>
      </c>
      <c r="Z292" s="159">
        <f t="shared" si="160"/>
        <v>2.5</v>
      </c>
      <c r="AA292" s="327"/>
      <c r="AB292" s="400">
        <f t="shared" si="169"/>
        <v>-30</v>
      </c>
      <c r="AC292" s="371"/>
      <c r="AD292" s="226" t="str">
        <f t="shared" si="146"/>
        <v/>
      </c>
      <c r="AE292" s="368">
        <f t="shared" si="161"/>
        <v>-27.5</v>
      </c>
      <c r="AF292" s="339"/>
      <c r="AG292" s="338"/>
      <c r="AH292" s="336"/>
      <c r="AI292" s="161">
        <f t="shared" si="162"/>
        <v>0</v>
      </c>
      <c r="AJ292" s="162">
        <f t="shared" si="147"/>
        <v>22.5</v>
      </c>
      <c r="AK292" s="163">
        <f t="shared" si="163"/>
        <v>22.5</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f t="shared" si="148"/>
        <v>4</v>
      </c>
      <c r="AX292" s="165" t="str">
        <f t="shared" si="149"/>
        <v/>
      </c>
      <c r="AY292" s="193">
        <f t="shared" si="150"/>
        <v>4</v>
      </c>
      <c r="AZ292" s="183" t="str">
        <f t="shared" si="151"/>
        <v/>
      </c>
      <c r="BA292" s="173">
        <f t="shared" si="152"/>
        <v>0.25</v>
      </c>
      <c r="BB292" s="174" t="str">
        <f t="shared" si="153"/>
        <v/>
      </c>
      <c r="BC292" s="186">
        <f t="shared" si="176"/>
        <v>0.25</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4" t="s">
        <v>3761</v>
      </c>
      <c r="E293" s="35" t="s">
        <v>3649</v>
      </c>
      <c r="F293" s="34"/>
      <c r="G293" s="131">
        <v>44169</v>
      </c>
      <c r="H293" s="139">
        <v>44179</v>
      </c>
      <c r="I293" s="141" t="s">
        <v>27</v>
      </c>
      <c r="J293" s="25"/>
      <c r="K293" s="145"/>
      <c r="L293" s="28"/>
      <c r="M293" s="395">
        <v>44179</v>
      </c>
      <c r="N293" s="158">
        <f t="shared" si="159"/>
        <v>7</v>
      </c>
      <c r="O293" s="27" t="s">
        <v>27</v>
      </c>
      <c r="P293" s="27"/>
      <c r="Q293" s="27"/>
      <c r="R293" s="27"/>
      <c r="S293" s="27"/>
      <c r="T293" s="27"/>
      <c r="U293" s="28"/>
      <c r="V293" s="32">
        <v>0.25</v>
      </c>
      <c r="W293" s="318"/>
      <c r="X293" s="318">
        <v>1</v>
      </c>
      <c r="Y293" s="160">
        <f t="shared" si="145"/>
        <v>1.25</v>
      </c>
      <c r="Z293" s="159">
        <f t="shared" si="160"/>
        <v>2.5</v>
      </c>
      <c r="AA293" s="327"/>
      <c r="AB293" s="400">
        <f t="shared" si="169"/>
        <v>-30</v>
      </c>
      <c r="AC293" s="371"/>
      <c r="AD293" s="226" t="str">
        <f t="shared" si="146"/>
        <v/>
      </c>
      <c r="AE293" s="368">
        <f t="shared" si="161"/>
        <v>-27.5</v>
      </c>
      <c r="AF293" s="339"/>
      <c r="AG293" s="342"/>
      <c r="AH293" s="339"/>
      <c r="AI293" s="161">
        <f t="shared" si="162"/>
        <v>0</v>
      </c>
      <c r="AJ293" s="162">
        <f t="shared" si="147"/>
        <v>22.5</v>
      </c>
      <c r="AK293" s="163">
        <f t="shared" si="163"/>
        <v>22.5</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f t="shared" si="148"/>
        <v>7</v>
      </c>
      <c r="AX293" s="165" t="str">
        <f t="shared" si="149"/>
        <v/>
      </c>
      <c r="AY293" s="193">
        <f t="shared" si="150"/>
        <v>7</v>
      </c>
      <c r="AZ293" s="183" t="str">
        <f t="shared" si="151"/>
        <v/>
      </c>
      <c r="BA293" s="173">
        <f t="shared" si="152"/>
        <v>0.25</v>
      </c>
      <c r="BB293" s="174" t="str">
        <f t="shared" si="153"/>
        <v/>
      </c>
      <c r="BC293" s="186">
        <f t="shared" si="176"/>
        <v>0.25</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4" t="s">
        <v>3762</v>
      </c>
      <c r="E294" s="33" t="s">
        <v>3649</v>
      </c>
      <c r="F294" s="34"/>
      <c r="G294" s="131">
        <v>44168</v>
      </c>
      <c r="H294" s="136">
        <v>44172</v>
      </c>
      <c r="I294" s="140" t="s">
        <v>27</v>
      </c>
      <c r="J294" s="78"/>
      <c r="K294" s="144"/>
      <c r="L294" s="119"/>
      <c r="M294" s="674">
        <v>44172</v>
      </c>
      <c r="N294" s="158">
        <f t="shared" si="159"/>
        <v>3</v>
      </c>
      <c r="O294" s="311"/>
      <c r="P294" s="315" t="s">
        <v>27</v>
      </c>
      <c r="Q294" s="315"/>
      <c r="R294" s="315"/>
      <c r="S294" s="315"/>
      <c r="T294" s="315"/>
      <c r="U294" s="316"/>
      <c r="V294" s="167">
        <v>0.25</v>
      </c>
      <c r="W294" s="313"/>
      <c r="X294" s="313">
        <v>1</v>
      </c>
      <c r="Y294" s="160">
        <f t="shared" si="145"/>
        <v>1.25</v>
      </c>
      <c r="Z294" s="159">
        <f t="shared" si="160"/>
        <v>2.5</v>
      </c>
      <c r="AA294" s="327"/>
      <c r="AB294" s="400">
        <f t="shared" si="169"/>
        <v>-30</v>
      </c>
      <c r="AC294" s="371"/>
      <c r="AD294" s="226" t="str">
        <f t="shared" si="146"/>
        <v/>
      </c>
      <c r="AE294" s="368">
        <f t="shared" si="161"/>
        <v>-27.5</v>
      </c>
      <c r="AF294" s="331"/>
      <c r="AG294" s="332"/>
      <c r="AH294" s="331"/>
      <c r="AI294" s="161">
        <f t="shared" si="162"/>
        <v>0</v>
      </c>
      <c r="AJ294" s="162">
        <f t="shared" si="147"/>
        <v>22.5</v>
      </c>
      <c r="AK294" s="163">
        <f t="shared" si="163"/>
        <v>22.5</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f t="shared" si="148"/>
        <v>3</v>
      </c>
      <c r="AX294" s="165" t="str">
        <f t="shared" si="149"/>
        <v/>
      </c>
      <c r="AY294" s="193">
        <f t="shared" si="150"/>
        <v>3</v>
      </c>
      <c r="AZ294" s="183" t="str">
        <f t="shared" si="151"/>
        <v/>
      </c>
      <c r="BA294" s="173">
        <f t="shared" si="152"/>
        <v>0.25</v>
      </c>
      <c r="BB294" s="174" t="str">
        <f t="shared" si="153"/>
        <v/>
      </c>
      <c r="BC294" s="186">
        <f t="shared" si="176"/>
        <v>0.25</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4" t="s">
        <v>3763</v>
      </c>
      <c r="E295" s="33" t="s">
        <v>3649</v>
      </c>
      <c r="F295" s="34"/>
      <c r="G295" s="134">
        <v>44169</v>
      </c>
      <c r="H295" s="316">
        <v>44195</v>
      </c>
      <c r="I295" s="140"/>
      <c r="J295" s="78"/>
      <c r="K295" s="144" t="s">
        <v>27</v>
      </c>
      <c r="L295" s="119"/>
      <c r="M295" s="675">
        <v>44195</v>
      </c>
      <c r="N295" s="158">
        <f t="shared" si="159"/>
        <v>19</v>
      </c>
      <c r="O295" s="315"/>
      <c r="P295" s="315"/>
      <c r="Q295" s="315" t="s">
        <v>27</v>
      </c>
      <c r="R295" s="315"/>
      <c r="S295" s="315"/>
      <c r="T295" s="316"/>
      <c r="U295" s="317"/>
      <c r="V295" s="167">
        <v>0.5</v>
      </c>
      <c r="W295" s="313">
        <v>0.5</v>
      </c>
      <c r="X295" s="313">
        <v>1</v>
      </c>
      <c r="Y295" s="160">
        <f t="shared" si="145"/>
        <v>2</v>
      </c>
      <c r="Z295" s="159">
        <f t="shared" si="160"/>
        <v>15</v>
      </c>
      <c r="AA295" s="327"/>
      <c r="AB295" s="400">
        <f t="shared" si="169"/>
        <v>-30</v>
      </c>
      <c r="AC295" s="371"/>
      <c r="AD295" s="226" t="str">
        <f t="shared" si="146"/>
        <v/>
      </c>
      <c r="AE295" s="368">
        <f t="shared" si="161"/>
        <v>-15</v>
      </c>
      <c r="AF295" s="331">
        <v>15.5</v>
      </c>
      <c r="AG295" s="333">
        <v>15.5</v>
      </c>
      <c r="AH295" s="334">
        <v>15.5</v>
      </c>
      <c r="AI295" s="161">
        <f t="shared" si="162"/>
        <v>15.5</v>
      </c>
      <c r="AJ295" s="162">
        <f t="shared" si="147"/>
        <v>50.5</v>
      </c>
      <c r="AK295" s="163">
        <f t="shared" si="163"/>
        <v>35</v>
      </c>
      <c r="AL295" s="164">
        <f t="shared" si="164"/>
        <v>15.5</v>
      </c>
      <c r="AM295" s="164">
        <f t="shared" si="165"/>
        <v>15.5</v>
      </c>
      <c r="AN295" s="164">
        <f t="shared" si="166"/>
        <v>50.5</v>
      </c>
      <c r="AO295" s="164">
        <f t="shared" si="167"/>
        <v>35</v>
      </c>
      <c r="AP295" s="610" t="str">
        <f t="shared" si="170"/>
        <v xml:space="preserve"> </v>
      </c>
      <c r="AQ295" s="613">
        <f t="shared" si="168"/>
        <v>15.5</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f t="shared" si="148"/>
        <v>19</v>
      </c>
      <c r="AX295" s="165">
        <f t="shared" si="149"/>
        <v>19</v>
      </c>
      <c r="AY295" s="193" t="str">
        <f t="shared" si="150"/>
        <v/>
      </c>
      <c r="AZ295" s="183" t="str">
        <f t="shared" si="151"/>
        <v/>
      </c>
      <c r="BA295" s="173">
        <f t="shared" si="152"/>
        <v>0.5</v>
      </c>
      <c r="BB295" s="174">
        <f t="shared" si="153"/>
        <v>0.5</v>
      </c>
      <c r="BC295" s="186" t="str">
        <f t="shared" si="176"/>
        <v/>
      </c>
      <c r="BD295" s="174" t="str">
        <f t="shared" si="154"/>
        <v/>
      </c>
      <c r="BE295" s="201">
        <f t="shared" si="155"/>
        <v>0.5</v>
      </c>
      <c r="BF295" s="174">
        <f t="shared" si="156"/>
        <v>0.5</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4" t="s">
        <v>3764</v>
      </c>
      <c r="E296" s="33" t="s">
        <v>3649</v>
      </c>
      <c r="F296" s="34"/>
      <c r="G296" s="134">
        <v>44169</v>
      </c>
      <c r="H296" s="135">
        <v>44175</v>
      </c>
      <c r="I296" s="141" t="s">
        <v>27</v>
      </c>
      <c r="J296" s="25"/>
      <c r="K296" s="145"/>
      <c r="L296" s="28"/>
      <c r="M296" s="395">
        <v>44175</v>
      </c>
      <c r="N296" s="158">
        <f t="shared" si="159"/>
        <v>5</v>
      </c>
      <c r="O296" s="315"/>
      <c r="P296" s="315"/>
      <c r="Q296" s="315" t="s">
        <v>27</v>
      </c>
      <c r="R296" s="315"/>
      <c r="S296" s="315"/>
      <c r="T296" s="316"/>
      <c r="U296" s="317"/>
      <c r="V296" s="167">
        <v>0.25</v>
      </c>
      <c r="W296" s="313">
        <v>0.25</v>
      </c>
      <c r="X296" s="313">
        <v>1</v>
      </c>
      <c r="Y296" s="160">
        <f t="shared" si="145"/>
        <v>1.5</v>
      </c>
      <c r="Z296" s="159">
        <f t="shared" si="160"/>
        <v>7.5</v>
      </c>
      <c r="AA296" s="327"/>
      <c r="AB296" s="400">
        <f t="shared" si="169"/>
        <v>-30</v>
      </c>
      <c r="AC296" s="371"/>
      <c r="AD296" s="226" t="str">
        <f t="shared" si="146"/>
        <v/>
      </c>
      <c r="AE296" s="368">
        <f t="shared" si="161"/>
        <v>-22.5</v>
      </c>
      <c r="AF296" s="331"/>
      <c r="AG296" s="333"/>
      <c r="AH296" s="334"/>
      <c r="AI296" s="161">
        <f t="shared" si="162"/>
        <v>0</v>
      </c>
      <c r="AJ296" s="162">
        <f t="shared" si="147"/>
        <v>27.5</v>
      </c>
      <c r="AK296" s="163">
        <f t="shared" si="163"/>
        <v>27.5</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f t="shared" si="148"/>
        <v>5</v>
      </c>
      <c r="AX296" s="165" t="str">
        <f t="shared" si="149"/>
        <v/>
      </c>
      <c r="AY296" s="193">
        <f t="shared" si="150"/>
        <v>5</v>
      </c>
      <c r="AZ296" s="183" t="str">
        <f t="shared" si="151"/>
        <v/>
      </c>
      <c r="BA296" s="173">
        <f t="shared" si="152"/>
        <v>0.25</v>
      </c>
      <c r="BB296" s="174" t="str">
        <f t="shared" si="153"/>
        <v/>
      </c>
      <c r="BC296" s="186">
        <f t="shared" si="176"/>
        <v>0.25</v>
      </c>
      <c r="BD296" s="174" t="str">
        <f t="shared" si="154"/>
        <v/>
      </c>
      <c r="BE296" s="201">
        <f t="shared" si="155"/>
        <v>0.25</v>
      </c>
      <c r="BF296" s="174" t="str">
        <f t="shared" si="156"/>
        <v/>
      </c>
      <c r="BG296" s="186">
        <f t="shared" si="157"/>
        <v>0.25</v>
      </c>
      <c r="BH296" s="175" t="str">
        <f t="shared" si="158"/>
        <v/>
      </c>
      <c r="BI296" s="632"/>
      <c r="BQ296" s="57" t="s">
        <v>2073</v>
      </c>
      <c r="BV296" s="57" t="s">
        <v>2074</v>
      </c>
      <c r="BW296" s="57"/>
      <c r="CC296" s="57" t="s">
        <v>2075</v>
      </c>
    </row>
    <row r="297" spans="1:81" ht="18.75" x14ac:dyDescent="0.3">
      <c r="A297" s="221"/>
      <c r="B297" s="222"/>
      <c r="C297" s="213">
        <v>286</v>
      </c>
      <c r="D297" s="207" t="s">
        <v>3765</v>
      </c>
      <c r="E297" s="18" t="s">
        <v>3649</v>
      </c>
      <c r="F297" s="17"/>
      <c r="G297" s="134">
        <v>44174</v>
      </c>
      <c r="H297" s="135">
        <v>44182</v>
      </c>
      <c r="I297" s="141" t="s">
        <v>27</v>
      </c>
      <c r="J297" s="25"/>
      <c r="K297" s="145"/>
      <c r="L297" s="28"/>
      <c r="M297" s="395">
        <v>44182</v>
      </c>
      <c r="N297" s="158">
        <f t="shared" si="159"/>
        <v>7</v>
      </c>
      <c r="O297" s="27"/>
      <c r="P297" s="27"/>
      <c r="Q297" s="27" t="s">
        <v>27</v>
      </c>
      <c r="R297" s="27"/>
      <c r="S297" s="27"/>
      <c r="T297" s="28"/>
      <c r="U297" s="29"/>
      <c r="V297" s="32">
        <v>0.25</v>
      </c>
      <c r="W297" s="318">
        <v>0.25</v>
      </c>
      <c r="X297" s="319">
        <v>1</v>
      </c>
      <c r="Y297" s="160">
        <f t="shared" si="145"/>
        <v>1.5</v>
      </c>
      <c r="Z297" s="159">
        <f t="shared" si="160"/>
        <v>7.5</v>
      </c>
      <c r="AA297" s="327"/>
      <c r="AB297" s="400">
        <f t="shared" si="169"/>
        <v>-30</v>
      </c>
      <c r="AC297" s="371"/>
      <c r="AD297" s="226" t="str">
        <f t="shared" si="146"/>
        <v/>
      </c>
      <c r="AE297" s="368">
        <f t="shared" si="161"/>
        <v>-22.5</v>
      </c>
      <c r="AF297" s="339"/>
      <c r="AG297" s="338"/>
      <c r="AH297" s="336"/>
      <c r="AI297" s="161">
        <f t="shared" si="162"/>
        <v>0</v>
      </c>
      <c r="AJ297" s="162">
        <f t="shared" si="147"/>
        <v>27.5</v>
      </c>
      <c r="AK297" s="163">
        <f t="shared" si="163"/>
        <v>27.5</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f t="shared" si="148"/>
        <v>7</v>
      </c>
      <c r="AX297" s="165" t="str">
        <f t="shared" si="149"/>
        <v/>
      </c>
      <c r="AY297" s="193">
        <f t="shared" si="150"/>
        <v>7</v>
      </c>
      <c r="AZ297" s="183" t="str">
        <f t="shared" si="151"/>
        <v/>
      </c>
      <c r="BA297" s="173">
        <f t="shared" si="152"/>
        <v>0.25</v>
      </c>
      <c r="BB297" s="174" t="str">
        <f t="shared" si="153"/>
        <v/>
      </c>
      <c r="BC297" s="186">
        <f t="shared" si="176"/>
        <v>0.25</v>
      </c>
      <c r="BD297" s="174" t="str">
        <f t="shared" si="154"/>
        <v/>
      </c>
      <c r="BE297" s="201">
        <f t="shared" si="155"/>
        <v>0.25</v>
      </c>
      <c r="BF297" s="174" t="str">
        <f t="shared" si="156"/>
        <v/>
      </c>
      <c r="BG297" s="186">
        <f t="shared" si="157"/>
        <v>0.25</v>
      </c>
      <c r="BH297" s="175" t="str">
        <f t="shared" si="158"/>
        <v/>
      </c>
      <c r="BI297" s="632"/>
      <c r="BQ297" s="57" t="s">
        <v>2076</v>
      </c>
      <c r="BV297" s="57" t="s">
        <v>2077</v>
      </c>
      <c r="BW297" s="57"/>
      <c r="CC297" s="57" t="s">
        <v>2078</v>
      </c>
    </row>
    <row r="298" spans="1:81" ht="18.75" x14ac:dyDescent="0.3">
      <c r="A298" s="221"/>
      <c r="B298" s="222"/>
      <c r="C298" s="214">
        <v>287</v>
      </c>
      <c r="D298" s="205" t="s">
        <v>3766</v>
      </c>
      <c r="E298" s="16" t="s">
        <v>3649</v>
      </c>
      <c r="F298" s="17"/>
      <c r="G298" s="134">
        <v>44176</v>
      </c>
      <c r="H298" s="135">
        <v>44193</v>
      </c>
      <c r="I298" s="141" t="s">
        <v>27</v>
      </c>
      <c r="J298" s="25"/>
      <c r="K298" s="145"/>
      <c r="L298" s="28"/>
      <c r="M298" s="395">
        <v>44193</v>
      </c>
      <c r="N298" s="158">
        <f t="shared" si="159"/>
        <v>12</v>
      </c>
      <c r="O298" s="27"/>
      <c r="P298" s="27"/>
      <c r="Q298" s="27" t="s">
        <v>27</v>
      </c>
      <c r="R298" s="27"/>
      <c r="S298" s="27"/>
      <c r="T298" s="28"/>
      <c r="U298" s="29"/>
      <c r="V298" s="32">
        <v>0.25</v>
      </c>
      <c r="W298" s="318"/>
      <c r="X298" s="319">
        <v>1</v>
      </c>
      <c r="Y298" s="160">
        <f t="shared" si="145"/>
        <v>1.25</v>
      </c>
      <c r="Z298" s="159">
        <f t="shared" si="160"/>
        <v>2.5</v>
      </c>
      <c r="AA298" s="327"/>
      <c r="AB298" s="400">
        <f t="shared" si="169"/>
        <v>-30</v>
      </c>
      <c r="AC298" s="371"/>
      <c r="AD298" s="226" t="str">
        <f t="shared" si="146"/>
        <v/>
      </c>
      <c r="AE298" s="368">
        <f t="shared" si="161"/>
        <v>-27.5</v>
      </c>
      <c r="AF298" s="339"/>
      <c r="AG298" s="338"/>
      <c r="AH298" s="336"/>
      <c r="AI298" s="161">
        <f t="shared" si="162"/>
        <v>0</v>
      </c>
      <c r="AJ298" s="162">
        <f t="shared" si="147"/>
        <v>22.5</v>
      </c>
      <c r="AK298" s="163">
        <f t="shared" si="163"/>
        <v>22.5</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f t="shared" si="148"/>
        <v>12</v>
      </c>
      <c r="AX298" s="165" t="str">
        <f t="shared" si="149"/>
        <v/>
      </c>
      <c r="AY298" s="193">
        <f t="shared" si="150"/>
        <v>12</v>
      </c>
      <c r="AZ298" s="183" t="str">
        <f t="shared" si="151"/>
        <v/>
      </c>
      <c r="BA298" s="173">
        <f t="shared" si="152"/>
        <v>0.25</v>
      </c>
      <c r="BB298" s="174" t="str">
        <f t="shared" si="153"/>
        <v/>
      </c>
      <c r="BC298" s="186">
        <f t="shared" si="176"/>
        <v>0.25</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t="s">
        <v>3767</v>
      </c>
      <c r="E299" s="16" t="s">
        <v>3649</v>
      </c>
      <c r="F299" s="17"/>
      <c r="G299" s="134">
        <v>44179</v>
      </c>
      <c r="H299" s="135">
        <v>44203</v>
      </c>
      <c r="I299" s="141"/>
      <c r="J299" s="25" t="s">
        <v>27</v>
      </c>
      <c r="K299" s="145" t="s">
        <v>27</v>
      </c>
      <c r="L299" s="28"/>
      <c r="M299" s="395">
        <v>44203</v>
      </c>
      <c r="N299" s="158">
        <f t="shared" si="159"/>
        <v>19</v>
      </c>
      <c r="O299" s="27"/>
      <c r="P299" s="27"/>
      <c r="Q299" s="27" t="s">
        <v>27</v>
      </c>
      <c r="R299" s="27"/>
      <c r="S299" s="27"/>
      <c r="T299" s="28"/>
      <c r="U299" s="29"/>
      <c r="V299" s="32">
        <v>4</v>
      </c>
      <c r="W299" s="318"/>
      <c r="X299" s="319">
        <v>2</v>
      </c>
      <c r="Y299" s="160">
        <f t="shared" si="145"/>
        <v>6</v>
      </c>
      <c r="Z299" s="159">
        <f t="shared" si="160"/>
        <v>40</v>
      </c>
      <c r="AA299" s="327"/>
      <c r="AB299" s="400">
        <f t="shared" si="169"/>
        <v>-30</v>
      </c>
      <c r="AC299" s="371"/>
      <c r="AD299" s="226" t="str">
        <f t="shared" si="146"/>
        <v/>
      </c>
      <c r="AE299" s="368">
        <f t="shared" si="161"/>
        <v>10</v>
      </c>
      <c r="AF299" s="339"/>
      <c r="AG299" s="338"/>
      <c r="AH299" s="336">
        <v>10</v>
      </c>
      <c r="AI299" s="161">
        <f t="shared" si="162"/>
        <v>10</v>
      </c>
      <c r="AJ299" s="162">
        <f t="shared" si="147"/>
        <v>80</v>
      </c>
      <c r="AK299" s="163">
        <f t="shared" si="163"/>
        <v>70</v>
      </c>
      <c r="AL299" s="164">
        <f t="shared" si="164"/>
        <v>10</v>
      </c>
      <c r="AM299" s="164">
        <f t="shared" si="165"/>
        <v>10</v>
      </c>
      <c r="AN299" s="164">
        <f t="shared" si="166"/>
        <v>80</v>
      </c>
      <c r="AO299" s="164">
        <f t="shared" si="167"/>
        <v>70</v>
      </c>
      <c r="AP299" s="610" t="str">
        <f t="shared" si="170"/>
        <v xml:space="preserve"> </v>
      </c>
      <c r="AQ299" s="613">
        <f t="shared" si="168"/>
        <v>10</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f t="shared" si="148"/>
        <v>19</v>
      </c>
      <c r="AX299" s="165">
        <f t="shared" si="149"/>
        <v>19</v>
      </c>
      <c r="AY299" s="193" t="str">
        <f t="shared" si="150"/>
        <v/>
      </c>
      <c r="AZ299" s="183" t="str">
        <f t="shared" si="151"/>
        <v/>
      </c>
      <c r="BA299" s="173">
        <f t="shared" si="152"/>
        <v>4</v>
      </c>
      <c r="BB299" s="174">
        <f t="shared" si="153"/>
        <v>4</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t="s">
        <v>3768</v>
      </c>
      <c r="E300" s="16" t="s">
        <v>3649</v>
      </c>
      <c r="F300" s="17"/>
      <c r="G300" s="134">
        <v>44182</v>
      </c>
      <c r="H300" s="135">
        <v>44186</v>
      </c>
      <c r="I300" s="141" t="s">
        <v>27</v>
      </c>
      <c r="J300" s="25"/>
      <c r="K300" s="145"/>
      <c r="L300" s="28"/>
      <c r="M300" s="395">
        <v>44186</v>
      </c>
      <c r="N300" s="158">
        <f t="shared" si="159"/>
        <v>3</v>
      </c>
      <c r="O300" s="27" t="s">
        <v>27</v>
      </c>
      <c r="P300" s="27"/>
      <c r="Q300" s="27"/>
      <c r="R300" s="27"/>
      <c r="S300" s="27"/>
      <c r="T300" s="28"/>
      <c r="U300" s="29"/>
      <c r="V300" s="32">
        <v>0.25</v>
      </c>
      <c r="W300" s="318"/>
      <c r="X300" s="319">
        <v>1</v>
      </c>
      <c r="Y300" s="160">
        <f t="shared" si="145"/>
        <v>1.25</v>
      </c>
      <c r="Z300" s="159">
        <f t="shared" si="160"/>
        <v>2.5</v>
      </c>
      <c r="AA300" s="327"/>
      <c r="AB300" s="400">
        <f t="shared" si="169"/>
        <v>-30</v>
      </c>
      <c r="AC300" s="371"/>
      <c r="AD300" s="226" t="str">
        <f t="shared" si="146"/>
        <v/>
      </c>
      <c r="AE300" s="368">
        <f t="shared" si="161"/>
        <v>-27.5</v>
      </c>
      <c r="AF300" s="339"/>
      <c r="AG300" s="338"/>
      <c r="AH300" s="336"/>
      <c r="AI300" s="161">
        <f t="shared" si="162"/>
        <v>0</v>
      </c>
      <c r="AJ300" s="162">
        <f t="shared" si="147"/>
        <v>22.5</v>
      </c>
      <c r="AK300" s="163">
        <f t="shared" si="163"/>
        <v>22.5</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f t="shared" si="148"/>
        <v>3</v>
      </c>
      <c r="AX300" s="165" t="str">
        <f t="shared" si="149"/>
        <v/>
      </c>
      <c r="AY300" s="193">
        <f t="shared" si="150"/>
        <v>3</v>
      </c>
      <c r="AZ300" s="183" t="str">
        <f t="shared" si="151"/>
        <v/>
      </c>
      <c r="BA300" s="173">
        <f t="shared" si="152"/>
        <v>0.25</v>
      </c>
      <c r="BB300" s="174" t="str">
        <f t="shared" si="153"/>
        <v/>
      </c>
      <c r="BC300" s="186">
        <f t="shared" si="176"/>
        <v>0.25</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5" t="s">
        <v>3769</v>
      </c>
      <c r="E301" s="16" t="s">
        <v>3649</v>
      </c>
      <c r="F301" s="17"/>
      <c r="G301" s="134">
        <v>44175</v>
      </c>
      <c r="H301" s="135">
        <v>44187</v>
      </c>
      <c r="I301" s="141" t="s">
        <v>27</v>
      </c>
      <c r="J301" s="25"/>
      <c r="K301" s="145"/>
      <c r="L301" s="28"/>
      <c r="M301" s="395">
        <v>44200</v>
      </c>
      <c r="N301" s="158">
        <f t="shared" si="159"/>
        <v>18</v>
      </c>
      <c r="O301" s="315"/>
      <c r="P301" s="315"/>
      <c r="Q301" s="315" t="s">
        <v>27</v>
      </c>
      <c r="R301" s="315"/>
      <c r="S301" s="315"/>
      <c r="T301" s="316"/>
      <c r="U301" s="317"/>
      <c r="V301" s="167">
        <v>0.25</v>
      </c>
      <c r="W301" s="313">
        <v>2.5</v>
      </c>
      <c r="X301" s="313">
        <v>2</v>
      </c>
      <c r="Y301" s="160">
        <f t="shared" si="145"/>
        <v>4.75</v>
      </c>
      <c r="Z301" s="159">
        <f t="shared" si="160"/>
        <v>52.5</v>
      </c>
      <c r="AA301" s="327"/>
      <c r="AB301" s="400">
        <f t="shared" si="169"/>
        <v>-30</v>
      </c>
      <c r="AC301" s="371"/>
      <c r="AD301" s="226" t="str">
        <f t="shared" si="146"/>
        <v/>
      </c>
      <c r="AE301" s="368">
        <f t="shared" si="161"/>
        <v>22.5</v>
      </c>
      <c r="AF301" s="331">
        <v>7</v>
      </c>
      <c r="AG301" s="333">
        <v>7</v>
      </c>
      <c r="AH301" s="334">
        <v>29.5</v>
      </c>
      <c r="AI301" s="161">
        <f t="shared" si="162"/>
        <v>29.5</v>
      </c>
      <c r="AJ301" s="162">
        <f t="shared" si="147"/>
        <v>99.5</v>
      </c>
      <c r="AK301" s="163">
        <f t="shared" si="163"/>
        <v>70</v>
      </c>
      <c r="AL301" s="164">
        <f t="shared" si="164"/>
        <v>0</v>
      </c>
      <c r="AM301" s="164">
        <f t="shared" si="165"/>
        <v>0</v>
      </c>
      <c r="AN301" s="164">
        <f t="shared" si="166"/>
        <v>0</v>
      </c>
      <c r="AO301" s="164">
        <f t="shared" si="167"/>
        <v>0</v>
      </c>
      <c r="AP301" s="610" t="str">
        <f t="shared" si="170"/>
        <v xml:space="preserve"> </v>
      </c>
      <c r="AQ301" s="613">
        <f t="shared" si="168"/>
        <v>29.5</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f t="shared" si="148"/>
        <v>18</v>
      </c>
      <c r="AX301" s="165" t="str">
        <f t="shared" si="149"/>
        <v/>
      </c>
      <c r="AY301" s="193">
        <f t="shared" si="150"/>
        <v>18</v>
      </c>
      <c r="AZ301" s="183" t="str">
        <f t="shared" si="151"/>
        <v/>
      </c>
      <c r="BA301" s="173">
        <f t="shared" si="152"/>
        <v>0.25</v>
      </c>
      <c r="BB301" s="174" t="str">
        <f t="shared" si="153"/>
        <v/>
      </c>
      <c r="BC301" s="186">
        <f t="shared" si="176"/>
        <v>0.25</v>
      </c>
      <c r="BD301" s="174" t="str">
        <f t="shared" si="154"/>
        <v/>
      </c>
      <c r="BE301" s="201">
        <f t="shared" si="155"/>
        <v>2.5</v>
      </c>
      <c r="BF301" s="174" t="str">
        <f t="shared" si="156"/>
        <v/>
      </c>
      <c r="BG301" s="186">
        <f t="shared" si="157"/>
        <v>2.5</v>
      </c>
      <c r="BH301" s="175" t="str">
        <f t="shared" si="158"/>
        <v/>
      </c>
      <c r="BI301" s="632"/>
      <c r="BQ301" s="57" t="s">
        <v>2087</v>
      </c>
      <c r="BV301" s="57" t="s">
        <v>2088</v>
      </c>
      <c r="BW301" s="57"/>
      <c r="CC301" s="57" t="s">
        <v>2089</v>
      </c>
    </row>
    <row r="302" spans="1:81" ht="18.75" x14ac:dyDescent="0.3">
      <c r="A302" s="221"/>
      <c r="B302" s="222"/>
      <c r="C302" s="213">
        <v>291</v>
      </c>
      <c r="D302" s="205" t="s">
        <v>3770</v>
      </c>
      <c r="E302" s="16" t="s">
        <v>3649</v>
      </c>
      <c r="F302" s="17"/>
      <c r="G302" s="134">
        <v>44186</v>
      </c>
      <c r="H302" s="135">
        <v>44202</v>
      </c>
      <c r="I302" s="141" t="s">
        <v>27</v>
      </c>
      <c r="J302" s="25"/>
      <c r="K302" s="145"/>
      <c r="L302" s="28"/>
      <c r="M302" s="395">
        <v>44211</v>
      </c>
      <c r="N302" s="158">
        <f t="shared" si="159"/>
        <v>20</v>
      </c>
      <c r="O302" s="27"/>
      <c r="P302" s="27"/>
      <c r="Q302" s="27" t="s">
        <v>27</v>
      </c>
      <c r="R302" s="27"/>
      <c r="S302" s="27"/>
      <c r="T302" s="28"/>
      <c r="U302" s="29"/>
      <c r="V302" s="167">
        <v>0.25</v>
      </c>
      <c r="W302" s="313">
        <v>1.25</v>
      </c>
      <c r="X302" s="313">
        <v>1</v>
      </c>
      <c r="Y302" s="160">
        <f t="shared" si="145"/>
        <v>2.5</v>
      </c>
      <c r="Z302" s="159">
        <f t="shared" si="160"/>
        <v>27.5</v>
      </c>
      <c r="AA302" s="327"/>
      <c r="AB302" s="400">
        <f t="shared" si="169"/>
        <v>-30</v>
      </c>
      <c r="AC302" s="371"/>
      <c r="AD302" s="226" t="str">
        <f t="shared" si="146"/>
        <v/>
      </c>
      <c r="AE302" s="368">
        <f t="shared" si="161"/>
        <v>-2.5</v>
      </c>
      <c r="AF302" s="339">
        <v>9.5</v>
      </c>
      <c r="AG302" s="338">
        <v>9.5</v>
      </c>
      <c r="AH302" s="336">
        <v>9.5</v>
      </c>
      <c r="AI302" s="161">
        <f t="shared" si="162"/>
        <v>9.5</v>
      </c>
      <c r="AJ302" s="162">
        <f t="shared" si="147"/>
        <v>57</v>
      </c>
      <c r="AK302" s="163">
        <f t="shared" si="163"/>
        <v>47.5</v>
      </c>
      <c r="AL302" s="164">
        <f t="shared" si="164"/>
        <v>0</v>
      </c>
      <c r="AM302" s="164">
        <f t="shared" si="165"/>
        <v>0</v>
      </c>
      <c r="AN302" s="164">
        <f t="shared" si="166"/>
        <v>0</v>
      </c>
      <c r="AO302" s="164">
        <f t="shared" si="167"/>
        <v>0</v>
      </c>
      <c r="AP302" s="610" t="str">
        <f t="shared" si="170"/>
        <v xml:space="preserve"> </v>
      </c>
      <c r="AQ302" s="613">
        <f t="shared" si="168"/>
        <v>9.5</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f t="shared" si="148"/>
        <v>20</v>
      </c>
      <c r="AX302" s="165" t="str">
        <f t="shared" si="149"/>
        <v/>
      </c>
      <c r="AY302" s="193">
        <f t="shared" si="150"/>
        <v>20</v>
      </c>
      <c r="AZ302" s="183" t="str">
        <f t="shared" si="151"/>
        <v/>
      </c>
      <c r="BA302" s="173">
        <f t="shared" si="152"/>
        <v>0.25</v>
      </c>
      <c r="BB302" s="174" t="str">
        <f t="shared" si="153"/>
        <v/>
      </c>
      <c r="BC302" s="186">
        <f t="shared" si="176"/>
        <v>0.25</v>
      </c>
      <c r="BD302" s="174" t="str">
        <f t="shared" si="154"/>
        <v/>
      </c>
      <c r="BE302" s="201">
        <f t="shared" si="155"/>
        <v>1.25</v>
      </c>
      <c r="BF302" s="174" t="str">
        <f t="shared" si="156"/>
        <v/>
      </c>
      <c r="BG302" s="186">
        <f t="shared" si="157"/>
        <v>1.25</v>
      </c>
      <c r="BH302" s="175" t="str">
        <f t="shared" si="158"/>
        <v/>
      </c>
      <c r="BI302" s="632"/>
      <c r="BQ302" s="57" t="s">
        <v>2090</v>
      </c>
      <c r="BV302" s="57" t="s">
        <v>2091</v>
      </c>
      <c r="BW302" s="57"/>
      <c r="CC302" s="57" t="s">
        <v>2072</v>
      </c>
    </row>
    <row r="303" spans="1:81" ht="18.75" x14ac:dyDescent="0.3">
      <c r="A303" s="221"/>
      <c r="B303" s="222"/>
      <c r="C303" s="214">
        <v>292</v>
      </c>
      <c r="D303" s="207" t="s">
        <v>3771</v>
      </c>
      <c r="E303" s="18" t="s">
        <v>3649</v>
      </c>
      <c r="F303" s="17"/>
      <c r="G303" s="134">
        <v>44186</v>
      </c>
      <c r="H303" s="135">
        <v>44187</v>
      </c>
      <c r="I303" s="141" t="s">
        <v>27</v>
      </c>
      <c r="J303" s="25"/>
      <c r="K303" s="145"/>
      <c r="L303" s="28"/>
      <c r="M303" s="395">
        <v>44207</v>
      </c>
      <c r="N303" s="158">
        <f t="shared" si="159"/>
        <v>16</v>
      </c>
      <c r="O303" s="27"/>
      <c r="P303" s="27"/>
      <c r="Q303" s="27" t="s">
        <v>27</v>
      </c>
      <c r="R303" s="27"/>
      <c r="S303" s="27"/>
      <c r="T303" s="28"/>
      <c r="U303" s="29"/>
      <c r="V303" s="32">
        <v>0.25</v>
      </c>
      <c r="W303" s="318">
        <v>0.5</v>
      </c>
      <c r="X303" s="319">
        <v>1</v>
      </c>
      <c r="Y303" s="160">
        <f t="shared" si="145"/>
        <v>1.75</v>
      </c>
      <c r="Z303" s="159">
        <f t="shared" si="160"/>
        <v>12.5</v>
      </c>
      <c r="AA303" s="327"/>
      <c r="AB303" s="400">
        <f t="shared" si="169"/>
        <v>-30</v>
      </c>
      <c r="AC303" s="371"/>
      <c r="AD303" s="226" t="str">
        <f t="shared" si="146"/>
        <v/>
      </c>
      <c r="AE303" s="368">
        <f t="shared" si="161"/>
        <v>-17.5</v>
      </c>
      <c r="AF303" s="339">
        <v>1.25</v>
      </c>
      <c r="AG303" s="338">
        <v>1.25</v>
      </c>
      <c r="AH303" s="336">
        <v>1.25</v>
      </c>
      <c r="AI303" s="161">
        <f t="shared" si="162"/>
        <v>1.25</v>
      </c>
      <c r="AJ303" s="162">
        <f t="shared" si="147"/>
        <v>33.75</v>
      </c>
      <c r="AK303" s="163">
        <f t="shared" si="163"/>
        <v>32.5</v>
      </c>
      <c r="AL303" s="164">
        <f t="shared" si="164"/>
        <v>0</v>
      </c>
      <c r="AM303" s="164">
        <f t="shared" si="165"/>
        <v>0</v>
      </c>
      <c r="AN303" s="164">
        <f t="shared" si="166"/>
        <v>0</v>
      </c>
      <c r="AO303" s="164">
        <f t="shared" si="167"/>
        <v>0</v>
      </c>
      <c r="AP303" s="610">
        <f t="shared" si="170"/>
        <v>1.25</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f t="shared" si="148"/>
        <v>16</v>
      </c>
      <c r="AX303" s="165" t="str">
        <f t="shared" si="149"/>
        <v/>
      </c>
      <c r="AY303" s="193">
        <f t="shared" si="150"/>
        <v>16</v>
      </c>
      <c r="AZ303" s="183" t="str">
        <f t="shared" si="151"/>
        <v/>
      </c>
      <c r="BA303" s="173">
        <f t="shared" si="152"/>
        <v>0.25</v>
      </c>
      <c r="BB303" s="174" t="str">
        <f t="shared" si="153"/>
        <v/>
      </c>
      <c r="BC303" s="186">
        <f t="shared" si="176"/>
        <v>0.25</v>
      </c>
      <c r="BD303" s="174" t="str">
        <f t="shared" si="154"/>
        <v/>
      </c>
      <c r="BE303" s="201">
        <f t="shared" si="155"/>
        <v>0.5</v>
      </c>
      <c r="BF303" s="174" t="str">
        <f t="shared" si="156"/>
        <v/>
      </c>
      <c r="BG303" s="186">
        <f t="shared" si="157"/>
        <v>0.5</v>
      </c>
      <c r="BH303" s="175" t="str">
        <f t="shared" si="158"/>
        <v/>
      </c>
      <c r="BI303" s="632"/>
      <c r="BQ303" s="57" t="s">
        <v>2092</v>
      </c>
      <c r="BV303" s="57" t="s">
        <v>2093</v>
      </c>
      <c r="BW303" s="57"/>
      <c r="CC303" s="57" t="s">
        <v>2094</v>
      </c>
    </row>
    <row r="304" spans="1:81" ht="18.75" x14ac:dyDescent="0.3">
      <c r="A304" s="221"/>
      <c r="B304" s="222"/>
      <c r="C304" s="214">
        <v>293</v>
      </c>
      <c r="D304" s="205" t="s">
        <v>3772</v>
      </c>
      <c r="E304" s="16" t="s">
        <v>3649</v>
      </c>
      <c r="F304" s="17"/>
      <c r="G304" s="134">
        <v>44187</v>
      </c>
      <c r="H304" s="135">
        <v>44187</v>
      </c>
      <c r="I304" s="141" t="s">
        <v>27</v>
      </c>
      <c r="J304" s="25"/>
      <c r="K304" s="145"/>
      <c r="L304" s="28"/>
      <c r="M304" s="395">
        <v>44188</v>
      </c>
      <c r="N304" s="158">
        <f t="shared" si="159"/>
        <v>2</v>
      </c>
      <c r="O304" s="27"/>
      <c r="P304" s="27"/>
      <c r="Q304" s="27" t="s">
        <v>27</v>
      </c>
      <c r="R304" s="27"/>
      <c r="S304" s="27"/>
      <c r="T304" s="28"/>
      <c r="U304" s="29"/>
      <c r="V304" s="32">
        <v>0.25</v>
      </c>
      <c r="W304" s="318">
        <v>0.5</v>
      </c>
      <c r="X304" s="319">
        <v>1</v>
      </c>
      <c r="Y304" s="160">
        <f t="shared" si="145"/>
        <v>1.75</v>
      </c>
      <c r="Z304" s="159">
        <f t="shared" si="160"/>
        <v>12.5</v>
      </c>
      <c r="AA304" s="327"/>
      <c r="AB304" s="400">
        <f t="shared" si="169"/>
        <v>-30</v>
      </c>
      <c r="AC304" s="371"/>
      <c r="AD304" s="226" t="str">
        <f t="shared" si="146"/>
        <v/>
      </c>
      <c r="AE304" s="368">
        <f t="shared" si="161"/>
        <v>-17.5</v>
      </c>
      <c r="AF304" s="339">
        <v>1.25</v>
      </c>
      <c r="AG304" s="338">
        <v>1.25</v>
      </c>
      <c r="AH304" s="336">
        <v>1.25</v>
      </c>
      <c r="AI304" s="161">
        <f t="shared" si="162"/>
        <v>1.25</v>
      </c>
      <c r="AJ304" s="162">
        <f t="shared" si="147"/>
        <v>33.75</v>
      </c>
      <c r="AK304" s="163">
        <f t="shared" si="163"/>
        <v>32.5</v>
      </c>
      <c r="AL304" s="164">
        <f t="shared" si="164"/>
        <v>0</v>
      </c>
      <c r="AM304" s="164">
        <f t="shared" si="165"/>
        <v>0</v>
      </c>
      <c r="AN304" s="164">
        <f t="shared" si="166"/>
        <v>0</v>
      </c>
      <c r="AO304" s="164">
        <f t="shared" si="167"/>
        <v>0</v>
      </c>
      <c r="AP304" s="610">
        <f t="shared" si="170"/>
        <v>1.25</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f t="shared" si="148"/>
        <v>2</v>
      </c>
      <c r="AX304" s="165" t="str">
        <f t="shared" si="149"/>
        <v/>
      </c>
      <c r="AY304" s="193">
        <f t="shared" si="150"/>
        <v>2</v>
      </c>
      <c r="AZ304" s="183" t="str">
        <f t="shared" si="151"/>
        <v/>
      </c>
      <c r="BA304" s="173">
        <f t="shared" si="152"/>
        <v>0.25</v>
      </c>
      <c r="BB304" s="174" t="str">
        <f t="shared" si="153"/>
        <v/>
      </c>
      <c r="BC304" s="186">
        <f t="shared" si="176"/>
        <v>0.25</v>
      </c>
      <c r="BD304" s="174" t="str">
        <f t="shared" si="154"/>
        <v/>
      </c>
      <c r="BE304" s="201">
        <f t="shared" si="155"/>
        <v>0.5</v>
      </c>
      <c r="BF304" s="174" t="str">
        <f t="shared" si="156"/>
        <v/>
      </c>
      <c r="BG304" s="186">
        <f t="shared" si="157"/>
        <v>0.5</v>
      </c>
      <c r="BH304" s="175" t="str">
        <f t="shared" si="158"/>
        <v/>
      </c>
      <c r="BI304" s="632"/>
      <c r="BQ304" s="57" t="s">
        <v>2095</v>
      </c>
      <c r="BV304" s="57" t="s">
        <v>2096</v>
      </c>
      <c r="BW304" s="57"/>
      <c r="CC304" s="57" t="s">
        <v>2097</v>
      </c>
    </row>
    <row r="305" spans="1:140" ht="18.75" x14ac:dyDescent="0.3">
      <c r="A305" s="221"/>
      <c r="B305" s="222"/>
      <c r="C305" s="213">
        <v>294</v>
      </c>
      <c r="D305" s="205" t="s">
        <v>3773</v>
      </c>
      <c r="E305" s="16" t="s">
        <v>3649</v>
      </c>
      <c r="F305" s="17"/>
      <c r="G305" s="134">
        <v>44187</v>
      </c>
      <c r="H305" s="135">
        <v>44187</v>
      </c>
      <c r="I305" s="141" t="s">
        <v>27</v>
      </c>
      <c r="J305" s="25"/>
      <c r="K305" s="145"/>
      <c r="L305" s="28"/>
      <c r="M305" s="395">
        <v>44218</v>
      </c>
      <c r="N305" s="158">
        <f t="shared" si="159"/>
        <v>24</v>
      </c>
      <c r="O305" s="27"/>
      <c r="P305" s="27"/>
      <c r="Q305" s="27" t="s">
        <v>27</v>
      </c>
      <c r="R305" s="27"/>
      <c r="S305" s="27"/>
      <c r="T305" s="28"/>
      <c r="U305" s="29"/>
      <c r="V305" s="32">
        <v>0.5</v>
      </c>
      <c r="W305" s="318">
        <v>11</v>
      </c>
      <c r="X305" s="319">
        <v>4</v>
      </c>
      <c r="Y305" s="160">
        <f t="shared" si="145"/>
        <v>15.5</v>
      </c>
      <c r="Z305" s="159">
        <f t="shared" si="160"/>
        <v>225</v>
      </c>
      <c r="AA305" s="327"/>
      <c r="AB305" s="400">
        <f t="shared" si="169"/>
        <v>-30</v>
      </c>
      <c r="AC305" s="371"/>
      <c r="AD305" s="226" t="str">
        <f t="shared" si="146"/>
        <v/>
      </c>
      <c r="AE305" s="368">
        <f t="shared" si="161"/>
        <v>195</v>
      </c>
      <c r="AF305" s="339">
        <v>1.25</v>
      </c>
      <c r="AG305" s="338">
        <v>1.25</v>
      </c>
      <c r="AH305" s="336">
        <v>196.25</v>
      </c>
      <c r="AI305" s="161">
        <f t="shared" si="162"/>
        <v>196.25</v>
      </c>
      <c r="AJ305" s="162">
        <f t="shared" si="147"/>
        <v>306.25</v>
      </c>
      <c r="AK305" s="163">
        <f t="shared" si="163"/>
        <v>110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f t="shared" si="172"/>
        <v>196.25</v>
      </c>
      <c r="AT305" s="613" t="str">
        <f t="shared" si="173"/>
        <v xml:space="preserve"> </v>
      </c>
      <c r="AU305" s="613" t="str">
        <f t="shared" si="174"/>
        <v xml:space="preserve"> </v>
      </c>
      <c r="AV305" s="614" t="str">
        <f t="shared" si="175"/>
        <v xml:space="preserve"> </v>
      </c>
      <c r="AW305" s="196">
        <f t="shared" si="148"/>
        <v>24</v>
      </c>
      <c r="AX305" s="165" t="str">
        <f t="shared" si="149"/>
        <v/>
      </c>
      <c r="AY305" s="193">
        <f t="shared" si="150"/>
        <v>24</v>
      </c>
      <c r="AZ305" s="183" t="str">
        <f t="shared" si="151"/>
        <v/>
      </c>
      <c r="BA305" s="173">
        <f t="shared" si="152"/>
        <v>0.5</v>
      </c>
      <c r="BB305" s="174" t="str">
        <f t="shared" si="153"/>
        <v/>
      </c>
      <c r="BC305" s="186">
        <f t="shared" si="176"/>
        <v>0.5</v>
      </c>
      <c r="BD305" s="174" t="str">
        <f t="shared" si="154"/>
        <v/>
      </c>
      <c r="BE305" s="201">
        <f t="shared" si="155"/>
        <v>11</v>
      </c>
      <c r="BF305" s="174" t="str">
        <f t="shared" si="156"/>
        <v/>
      </c>
      <c r="BG305" s="186">
        <f t="shared" si="157"/>
        <v>11</v>
      </c>
      <c r="BH305" s="175" t="str">
        <f t="shared" si="158"/>
        <v/>
      </c>
      <c r="BI305" s="632"/>
      <c r="BQ305" s="57" t="s">
        <v>2098</v>
      </c>
      <c r="BV305" s="57" t="s">
        <v>2099</v>
      </c>
      <c r="BW305" s="57"/>
      <c r="CC305" s="57" t="s">
        <v>2072</v>
      </c>
    </row>
    <row r="306" spans="1:140" ht="18.75" x14ac:dyDescent="0.3">
      <c r="A306" s="221"/>
      <c r="B306" s="222"/>
      <c r="C306" s="214">
        <v>295</v>
      </c>
      <c r="D306" s="205" t="s">
        <v>3774</v>
      </c>
      <c r="E306" s="16" t="s">
        <v>3649</v>
      </c>
      <c r="F306" s="17"/>
      <c r="G306" s="134">
        <v>44181</v>
      </c>
      <c r="H306" s="135">
        <v>44200</v>
      </c>
      <c r="I306" s="141"/>
      <c r="J306" s="25"/>
      <c r="K306" s="145"/>
      <c r="L306" s="28"/>
      <c r="M306" s="395">
        <v>44200</v>
      </c>
      <c r="N306" s="158">
        <f t="shared" si="159"/>
        <v>14</v>
      </c>
      <c r="O306" s="27"/>
      <c r="P306" s="27" t="s">
        <v>27</v>
      </c>
      <c r="Q306" s="27"/>
      <c r="R306" s="27"/>
      <c r="S306" s="27"/>
      <c r="T306" s="28"/>
      <c r="U306" s="29"/>
      <c r="V306" s="32">
        <v>0.5</v>
      </c>
      <c r="W306" s="318"/>
      <c r="X306" s="319">
        <v>1.5</v>
      </c>
      <c r="Y306" s="160">
        <f t="shared" si="145"/>
        <v>2</v>
      </c>
      <c r="Z306" s="159">
        <f t="shared" si="160"/>
        <v>5</v>
      </c>
      <c r="AA306" s="327"/>
      <c r="AB306" s="400">
        <f t="shared" si="169"/>
        <v>-30</v>
      </c>
      <c r="AC306" s="371"/>
      <c r="AD306" s="226" t="str">
        <f t="shared" si="146"/>
        <v/>
      </c>
      <c r="AE306" s="368">
        <f t="shared" si="161"/>
        <v>-25</v>
      </c>
      <c r="AF306" s="339"/>
      <c r="AG306" s="338"/>
      <c r="AH306" s="336"/>
      <c r="AI306" s="161">
        <f t="shared" si="162"/>
        <v>0</v>
      </c>
      <c r="AJ306" s="162">
        <f t="shared" si="147"/>
        <v>35</v>
      </c>
      <c r="AK306" s="163">
        <f t="shared" si="163"/>
        <v>35</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f t="shared" si="148"/>
        <v>14</v>
      </c>
      <c r="AX306" s="165" t="str">
        <f t="shared" si="149"/>
        <v/>
      </c>
      <c r="AY306" s="193">
        <f t="shared" si="150"/>
        <v>14</v>
      </c>
      <c r="AZ306" s="183" t="str">
        <f t="shared" si="151"/>
        <v/>
      </c>
      <c r="BA306" s="173">
        <f t="shared" si="152"/>
        <v>0.5</v>
      </c>
      <c r="BB306" s="174" t="str">
        <f t="shared" si="153"/>
        <v/>
      </c>
      <c r="BC306" s="186">
        <f t="shared" si="176"/>
        <v>0.5</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75" x14ac:dyDescent="0.3">
      <c r="A307" s="221"/>
      <c r="B307" s="222"/>
      <c r="C307" s="213">
        <v>296</v>
      </c>
      <c r="D307" s="641" t="s">
        <v>3775</v>
      </c>
      <c r="E307" s="18" t="s">
        <v>3649</v>
      </c>
      <c r="F307" s="17"/>
      <c r="G307" s="134">
        <v>44196</v>
      </c>
      <c r="H307" s="135">
        <v>44200</v>
      </c>
      <c r="I307" s="141" t="s">
        <v>27</v>
      </c>
      <c r="J307" s="25"/>
      <c r="K307" s="145"/>
      <c r="L307" s="29"/>
      <c r="M307" s="395">
        <v>44200</v>
      </c>
      <c r="N307" s="158">
        <f t="shared" si="159"/>
        <v>3</v>
      </c>
      <c r="O307" s="27"/>
      <c r="P307" s="27"/>
      <c r="Q307" s="27" t="s">
        <v>27</v>
      </c>
      <c r="R307" s="27"/>
      <c r="S307" s="27"/>
      <c r="T307" s="28"/>
      <c r="U307" s="29"/>
      <c r="V307" s="32">
        <v>0.25</v>
      </c>
      <c r="W307" s="318">
        <v>0.75</v>
      </c>
      <c r="X307" s="319">
        <v>1</v>
      </c>
      <c r="Y307" s="160">
        <f t="shared" si="145"/>
        <v>2</v>
      </c>
      <c r="Z307" s="159">
        <f t="shared" si="160"/>
        <v>17.5</v>
      </c>
      <c r="AA307" s="327"/>
      <c r="AB307" s="400">
        <f t="shared" si="169"/>
        <v>-30</v>
      </c>
      <c r="AC307" s="371"/>
      <c r="AD307" s="226" t="str">
        <f t="shared" si="146"/>
        <v/>
      </c>
      <c r="AE307" s="368">
        <f t="shared" si="161"/>
        <v>-12.5</v>
      </c>
      <c r="AF307" s="339">
        <v>10.9</v>
      </c>
      <c r="AG307" s="338">
        <v>10.9</v>
      </c>
      <c r="AH307" s="336">
        <v>10.9</v>
      </c>
      <c r="AI307" s="161">
        <f t="shared" si="162"/>
        <v>10.9</v>
      </c>
      <c r="AJ307" s="162">
        <f t="shared" si="147"/>
        <v>48.4</v>
      </c>
      <c r="AK307" s="163">
        <f t="shared" si="163"/>
        <v>37.5</v>
      </c>
      <c r="AL307" s="164">
        <f t="shared" si="164"/>
        <v>0</v>
      </c>
      <c r="AM307" s="164">
        <f t="shared" si="165"/>
        <v>0</v>
      </c>
      <c r="AN307" s="164">
        <f t="shared" si="166"/>
        <v>0</v>
      </c>
      <c r="AO307" s="164">
        <f t="shared" si="167"/>
        <v>0</v>
      </c>
      <c r="AP307" s="610" t="str">
        <f t="shared" si="170"/>
        <v xml:space="preserve"> </v>
      </c>
      <c r="AQ307" s="613">
        <f t="shared" si="168"/>
        <v>10.9</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f t="shared" si="148"/>
        <v>3</v>
      </c>
      <c r="AX307" s="165" t="str">
        <f t="shared" si="149"/>
        <v/>
      </c>
      <c r="AY307" s="193">
        <f t="shared" si="150"/>
        <v>3</v>
      </c>
      <c r="AZ307" s="183" t="str">
        <f t="shared" si="151"/>
        <v/>
      </c>
      <c r="BA307" s="173">
        <f t="shared" si="152"/>
        <v>0.25</v>
      </c>
      <c r="BB307" s="174" t="str">
        <f t="shared" si="153"/>
        <v/>
      </c>
      <c r="BC307" s="186">
        <f t="shared" si="176"/>
        <v>0.25</v>
      </c>
      <c r="BD307" s="174" t="str">
        <f t="shared" si="154"/>
        <v/>
      </c>
      <c r="BE307" s="201">
        <f t="shared" si="155"/>
        <v>0.75</v>
      </c>
      <c r="BF307" s="174" t="str">
        <f t="shared" si="156"/>
        <v/>
      </c>
      <c r="BG307" s="186">
        <f t="shared" si="157"/>
        <v>0.75</v>
      </c>
      <c r="BH307" s="175" t="str">
        <f t="shared" si="158"/>
        <v/>
      </c>
      <c r="BI307" s="632"/>
      <c r="BQ307" s="57" t="s">
        <v>2103</v>
      </c>
      <c r="BV307" s="57" t="s">
        <v>2104</v>
      </c>
      <c r="BW307" s="57"/>
      <c r="CC307" s="57" t="s">
        <v>2105</v>
      </c>
    </row>
    <row r="308" spans="1:140" ht="18.75" x14ac:dyDescent="0.3">
      <c r="A308" s="221"/>
      <c r="B308" s="222"/>
      <c r="C308" s="214">
        <v>297</v>
      </c>
      <c r="D308" s="203" t="s">
        <v>3776</v>
      </c>
      <c r="E308" s="180" t="s">
        <v>3649</v>
      </c>
      <c r="F308" s="34"/>
      <c r="G308" s="131">
        <v>44208</v>
      </c>
      <c r="H308" s="136">
        <v>44215</v>
      </c>
      <c r="I308" s="140" t="s">
        <v>27</v>
      </c>
      <c r="J308" s="78"/>
      <c r="K308" s="144"/>
      <c r="L308" s="119"/>
      <c r="M308" s="394">
        <v>44215</v>
      </c>
      <c r="N308" s="158">
        <f t="shared" si="159"/>
        <v>6</v>
      </c>
      <c r="O308" s="311" t="s">
        <v>27</v>
      </c>
      <c r="P308" s="311"/>
      <c r="Q308" s="311"/>
      <c r="R308" s="311"/>
      <c r="S308" s="311"/>
      <c r="T308" s="311"/>
      <c r="U308" s="312"/>
      <c r="V308" s="181">
        <v>0.25</v>
      </c>
      <c r="W308" s="313"/>
      <c r="X308" s="313">
        <v>0.25</v>
      </c>
      <c r="Y308" s="160">
        <f t="shared" si="145"/>
        <v>0.5</v>
      </c>
      <c r="Z308" s="159">
        <f t="shared" si="160"/>
        <v>2.5</v>
      </c>
      <c r="AA308" s="327"/>
      <c r="AB308" s="400">
        <f t="shared" si="169"/>
        <v>-30</v>
      </c>
      <c r="AC308" s="371"/>
      <c r="AD308" s="226" t="str">
        <f t="shared" si="146"/>
        <v/>
      </c>
      <c r="AE308" s="368">
        <f t="shared" si="161"/>
        <v>-27.5</v>
      </c>
      <c r="AF308" s="331"/>
      <c r="AG308" s="332"/>
      <c r="AH308" s="331"/>
      <c r="AI308" s="161">
        <f t="shared" si="162"/>
        <v>0</v>
      </c>
      <c r="AJ308" s="162">
        <f t="shared" si="147"/>
        <v>7.5</v>
      </c>
      <c r="AK308" s="163">
        <f t="shared" si="163"/>
        <v>7.5</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f t="shared" si="148"/>
        <v>6</v>
      </c>
      <c r="AX308" s="165" t="str">
        <f t="shared" si="149"/>
        <v/>
      </c>
      <c r="AY308" s="193">
        <f t="shared" si="150"/>
        <v>6</v>
      </c>
      <c r="AZ308" s="183" t="str">
        <f t="shared" si="151"/>
        <v/>
      </c>
      <c r="BA308" s="173">
        <f t="shared" si="152"/>
        <v>0.25</v>
      </c>
      <c r="BB308" s="174" t="str">
        <f t="shared" si="153"/>
        <v/>
      </c>
      <c r="BC308" s="186">
        <f t="shared" si="176"/>
        <v>0.25</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75" x14ac:dyDescent="0.3">
      <c r="A309" s="221"/>
      <c r="B309" s="222"/>
      <c r="C309" s="214">
        <v>298</v>
      </c>
      <c r="D309" s="203" t="s">
        <v>3777</v>
      </c>
      <c r="E309" s="81" t="s">
        <v>3649</v>
      </c>
      <c r="F309" s="34"/>
      <c r="G309" s="131">
        <v>44209</v>
      </c>
      <c r="H309" s="676">
        <v>44210</v>
      </c>
      <c r="I309" s="140" t="s">
        <v>27</v>
      </c>
      <c r="J309" s="78"/>
      <c r="K309" s="144"/>
      <c r="L309" s="119"/>
      <c r="M309" s="646">
        <v>44210</v>
      </c>
      <c r="N309" s="158">
        <f t="shared" si="159"/>
        <v>2</v>
      </c>
      <c r="O309" s="311"/>
      <c r="P309" s="311"/>
      <c r="Q309" s="311" t="s">
        <v>27</v>
      </c>
      <c r="R309" s="311"/>
      <c r="S309" s="311"/>
      <c r="T309" s="312"/>
      <c r="U309" s="314"/>
      <c r="V309" s="167">
        <v>0.25</v>
      </c>
      <c r="W309" s="313">
        <v>2.75</v>
      </c>
      <c r="X309" s="313">
        <v>1</v>
      </c>
      <c r="Y309" s="160">
        <f t="shared" si="145"/>
        <v>4</v>
      </c>
      <c r="Z309" s="159">
        <f t="shared" si="160"/>
        <v>57.5</v>
      </c>
      <c r="AA309" s="327"/>
      <c r="AB309" s="400">
        <f t="shared" si="169"/>
        <v>-30</v>
      </c>
      <c r="AC309" s="371"/>
      <c r="AD309" s="226" t="str">
        <f t="shared" si="146"/>
        <v/>
      </c>
      <c r="AE309" s="368">
        <f t="shared" si="161"/>
        <v>27.5</v>
      </c>
      <c r="AF309" s="331">
        <v>1.25</v>
      </c>
      <c r="AG309" s="333">
        <v>1.25</v>
      </c>
      <c r="AH309" s="334">
        <v>28.75</v>
      </c>
      <c r="AI309" s="161">
        <f t="shared" si="162"/>
        <v>28.75</v>
      </c>
      <c r="AJ309" s="162">
        <f t="shared" si="147"/>
        <v>78.75</v>
      </c>
      <c r="AK309" s="163">
        <f t="shared" si="163"/>
        <v>50</v>
      </c>
      <c r="AL309" s="164">
        <f t="shared" si="164"/>
        <v>0</v>
      </c>
      <c r="AM309" s="164">
        <f t="shared" si="165"/>
        <v>0</v>
      </c>
      <c r="AN309" s="164">
        <f t="shared" si="166"/>
        <v>0</v>
      </c>
      <c r="AO309" s="164">
        <f t="shared" si="167"/>
        <v>0</v>
      </c>
      <c r="AP309" s="610" t="str">
        <f t="shared" si="170"/>
        <v xml:space="preserve"> </v>
      </c>
      <c r="AQ309" s="613">
        <f t="shared" si="168"/>
        <v>28.75</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f t="shared" si="148"/>
        <v>2</v>
      </c>
      <c r="AX309" s="165" t="str">
        <f t="shared" si="149"/>
        <v/>
      </c>
      <c r="AY309" s="193">
        <f t="shared" si="150"/>
        <v>2</v>
      </c>
      <c r="AZ309" s="183" t="str">
        <f t="shared" si="151"/>
        <v/>
      </c>
      <c r="BA309" s="173">
        <f t="shared" si="152"/>
        <v>0.25</v>
      </c>
      <c r="BB309" s="174" t="str">
        <f t="shared" si="153"/>
        <v/>
      </c>
      <c r="BC309" s="186">
        <f t="shared" si="176"/>
        <v>0.25</v>
      </c>
      <c r="BD309" s="174" t="str">
        <f t="shared" si="154"/>
        <v/>
      </c>
      <c r="BE309" s="201">
        <f t="shared" si="155"/>
        <v>2.75</v>
      </c>
      <c r="BF309" s="174" t="str">
        <f t="shared" si="156"/>
        <v/>
      </c>
      <c r="BG309" s="186">
        <f t="shared" si="157"/>
        <v>2.75</v>
      </c>
      <c r="BH309" s="175" t="str">
        <f t="shared" si="158"/>
        <v/>
      </c>
      <c r="BI309" s="632"/>
      <c r="BQ309" s="57" t="s">
        <v>2109</v>
      </c>
      <c r="BV309" s="57" t="s">
        <v>2110</v>
      </c>
      <c r="BW309" s="57"/>
      <c r="CC309" s="57" t="s">
        <v>2111</v>
      </c>
    </row>
    <row r="310" spans="1:140" ht="18.75" x14ac:dyDescent="0.3">
      <c r="A310" s="221"/>
      <c r="B310" s="222"/>
      <c r="C310" s="213">
        <v>299</v>
      </c>
      <c r="D310" s="203" t="s">
        <v>3778</v>
      </c>
      <c r="E310" s="81" t="s">
        <v>3649</v>
      </c>
      <c r="F310" s="34"/>
      <c r="G310" s="134">
        <v>44209</v>
      </c>
      <c r="H310" s="135">
        <v>44216</v>
      </c>
      <c r="I310" s="170" t="s">
        <v>27</v>
      </c>
      <c r="J310" s="171"/>
      <c r="K310" s="145"/>
      <c r="L310" s="28"/>
      <c r="M310" s="398">
        <v>44216</v>
      </c>
      <c r="N310" s="158">
        <f t="shared" si="159"/>
        <v>6</v>
      </c>
      <c r="O310" s="311"/>
      <c r="P310" s="311"/>
      <c r="Q310" s="311" t="s">
        <v>27</v>
      </c>
      <c r="R310" s="311"/>
      <c r="S310" s="311"/>
      <c r="T310" s="312"/>
      <c r="U310" s="314"/>
      <c r="V310" s="167">
        <v>0.25</v>
      </c>
      <c r="W310" s="313">
        <v>0.25</v>
      </c>
      <c r="X310" s="313">
        <v>0.5</v>
      </c>
      <c r="Y310" s="160">
        <f t="shared" si="145"/>
        <v>1</v>
      </c>
      <c r="Z310" s="159">
        <f t="shared" si="160"/>
        <v>7.5</v>
      </c>
      <c r="AA310" s="328"/>
      <c r="AB310" s="400">
        <f t="shared" si="169"/>
        <v>-30</v>
      </c>
      <c r="AC310" s="371"/>
      <c r="AD310" s="226" t="str">
        <f t="shared" si="146"/>
        <v/>
      </c>
      <c r="AE310" s="368">
        <f t="shared" si="161"/>
        <v>-22.5</v>
      </c>
      <c r="AF310" s="331">
        <v>1.5</v>
      </c>
      <c r="AG310" s="333">
        <v>1.5</v>
      </c>
      <c r="AH310" s="334">
        <v>1.5</v>
      </c>
      <c r="AI310" s="161">
        <f t="shared" si="162"/>
        <v>1.5</v>
      </c>
      <c r="AJ310" s="162">
        <f t="shared" si="147"/>
        <v>19</v>
      </c>
      <c r="AK310" s="163">
        <f t="shared" si="163"/>
        <v>17.5</v>
      </c>
      <c r="AL310" s="164">
        <f t="shared" si="164"/>
        <v>0</v>
      </c>
      <c r="AM310" s="164">
        <f t="shared" si="165"/>
        <v>0</v>
      </c>
      <c r="AN310" s="164">
        <f t="shared" si="166"/>
        <v>0</v>
      </c>
      <c r="AO310" s="164">
        <f t="shared" si="167"/>
        <v>0</v>
      </c>
      <c r="AP310" s="610">
        <f t="shared" si="170"/>
        <v>1.5</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f t="shared" si="148"/>
        <v>6</v>
      </c>
      <c r="AX310" s="165" t="str">
        <f t="shared" si="149"/>
        <v/>
      </c>
      <c r="AY310" s="193">
        <f t="shared" si="150"/>
        <v>6</v>
      </c>
      <c r="AZ310" s="183" t="str">
        <f t="shared" si="151"/>
        <v/>
      </c>
      <c r="BA310" s="173">
        <f t="shared" si="152"/>
        <v>0.25</v>
      </c>
      <c r="BB310" s="174" t="str">
        <f t="shared" si="153"/>
        <v/>
      </c>
      <c r="BC310" s="186">
        <f t="shared" si="176"/>
        <v>0.25</v>
      </c>
      <c r="BD310" s="174" t="str">
        <f t="shared" si="154"/>
        <v/>
      </c>
      <c r="BE310" s="201">
        <f t="shared" si="155"/>
        <v>0.25</v>
      </c>
      <c r="BF310" s="174" t="str">
        <f t="shared" si="156"/>
        <v/>
      </c>
      <c r="BG310" s="186">
        <f t="shared" si="157"/>
        <v>0.25</v>
      </c>
      <c r="BH310" s="175" t="str">
        <f t="shared" si="158"/>
        <v/>
      </c>
      <c r="BI310" s="632"/>
      <c r="BQ310" s="57" t="s">
        <v>2112</v>
      </c>
      <c r="BV310" s="57" t="s">
        <v>2113</v>
      </c>
      <c r="BW310" s="57"/>
      <c r="CC310" s="57" t="s">
        <v>2114</v>
      </c>
    </row>
    <row r="311" spans="1:140" s="26" customFormat="1" ht="18.75" x14ac:dyDescent="0.3">
      <c r="A311" s="221"/>
      <c r="B311" s="222"/>
      <c r="C311" s="213">
        <v>300</v>
      </c>
      <c r="D311" s="204" t="s">
        <v>3779</v>
      </c>
      <c r="E311" s="81" t="s">
        <v>3649</v>
      </c>
      <c r="F311" s="34"/>
      <c r="G311" s="134">
        <v>44211</v>
      </c>
      <c r="H311" s="135">
        <v>44211</v>
      </c>
      <c r="I311" s="142" t="s">
        <v>27</v>
      </c>
      <c r="J311" s="79"/>
      <c r="K311" s="145"/>
      <c r="L311" s="172"/>
      <c r="M311" s="395">
        <v>44211</v>
      </c>
      <c r="N311" s="158">
        <f t="shared" si="159"/>
        <v>1</v>
      </c>
      <c r="O311" s="315"/>
      <c r="P311" s="315"/>
      <c r="Q311" s="315" t="s">
        <v>27</v>
      </c>
      <c r="R311" s="315"/>
      <c r="S311" s="315"/>
      <c r="T311" s="316"/>
      <c r="U311" s="317"/>
      <c r="V311" s="167">
        <v>0.25</v>
      </c>
      <c r="W311" s="313">
        <v>0.25</v>
      </c>
      <c r="X311" s="313">
        <v>0.5</v>
      </c>
      <c r="Y311" s="160">
        <f t="shared" si="145"/>
        <v>1</v>
      </c>
      <c r="Z311" s="159">
        <f t="shared" si="160"/>
        <v>7.5</v>
      </c>
      <c r="AA311" s="327"/>
      <c r="AB311" s="400">
        <f t="shared" si="169"/>
        <v>-30</v>
      </c>
      <c r="AC311" s="370"/>
      <c r="AD311" s="226" t="str">
        <f t="shared" si="146"/>
        <v/>
      </c>
      <c r="AE311" s="368">
        <f t="shared" si="161"/>
        <v>-22.5</v>
      </c>
      <c r="AF311" s="331">
        <v>1.25</v>
      </c>
      <c r="AG311" s="333">
        <v>1.25</v>
      </c>
      <c r="AH311" s="334">
        <v>1.25</v>
      </c>
      <c r="AI311" s="161">
        <f t="shared" si="162"/>
        <v>1.25</v>
      </c>
      <c r="AJ311" s="162">
        <f t="shared" si="147"/>
        <v>18.75</v>
      </c>
      <c r="AK311" s="163">
        <f t="shared" si="163"/>
        <v>17.5</v>
      </c>
      <c r="AL311" s="164">
        <f t="shared" si="164"/>
        <v>0</v>
      </c>
      <c r="AM311" s="164">
        <f t="shared" si="165"/>
        <v>0</v>
      </c>
      <c r="AN311" s="164">
        <f t="shared" si="166"/>
        <v>0</v>
      </c>
      <c r="AO311" s="164">
        <f t="shared" si="167"/>
        <v>0</v>
      </c>
      <c r="AP311" s="610">
        <f t="shared" si="170"/>
        <v>1.25</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f t="shared" si="148"/>
        <v>1</v>
      </c>
      <c r="AX311" s="165" t="str">
        <f t="shared" si="149"/>
        <v/>
      </c>
      <c r="AY311" s="193">
        <f t="shared" si="150"/>
        <v>1</v>
      </c>
      <c r="AZ311" s="183" t="str">
        <f t="shared" si="151"/>
        <v/>
      </c>
      <c r="BA311" s="173">
        <f t="shared" si="152"/>
        <v>0.25</v>
      </c>
      <c r="BB311" s="174" t="str">
        <f t="shared" si="153"/>
        <v/>
      </c>
      <c r="BC311" s="186">
        <f t="shared" si="176"/>
        <v>0.25</v>
      </c>
      <c r="BD311" s="174" t="str">
        <f t="shared" si="154"/>
        <v/>
      </c>
      <c r="BE311" s="201">
        <f t="shared" si="155"/>
        <v>0.25</v>
      </c>
      <c r="BF311" s="174" t="str">
        <f t="shared" si="156"/>
        <v/>
      </c>
      <c r="BG311" s="186">
        <f t="shared" si="157"/>
        <v>0.25</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5" t="s">
        <v>3780</v>
      </c>
      <c r="E312" s="81" t="s">
        <v>3649</v>
      </c>
      <c r="F312" s="17"/>
      <c r="G312" s="131">
        <v>44200</v>
      </c>
      <c r="H312" s="136">
        <v>44201</v>
      </c>
      <c r="I312" s="140" t="s">
        <v>27</v>
      </c>
      <c r="J312" s="78"/>
      <c r="K312" s="146"/>
      <c r="L312" s="120"/>
      <c r="M312" s="394">
        <v>44201</v>
      </c>
      <c r="N312" s="158">
        <f t="shared" si="159"/>
        <v>2</v>
      </c>
      <c r="O312" s="27"/>
      <c r="P312" s="27"/>
      <c r="Q312" s="27" t="s">
        <v>27</v>
      </c>
      <c r="R312" s="27"/>
      <c r="S312" s="27"/>
      <c r="T312" s="28"/>
      <c r="U312" s="29"/>
      <c r="V312" s="167">
        <v>0.25</v>
      </c>
      <c r="W312" s="313">
        <v>0.25</v>
      </c>
      <c r="X312" s="313">
        <v>0.5</v>
      </c>
      <c r="Y312" s="160">
        <f t="shared" si="145"/>
        <v>1</v>
      </c>
      <c r="Z312" s="159">
        <f t="shared" si="160"/>
        <v>7.5</v>
      </c>
      <c r="AA312" s="329"/>
      <c r="AB312" s="400">
        <f t="shared" si="169"/>
        <v>-30</v>
      </c>
      <c r="AC312" s="370"/>
      <c r="AD312" s="226" t="str">
        <f t="shared" si="146"/>
        <v/>
      </c>
      <c r="AE312" s="368">
        <f t="shared" si="161"/>
        <v>-22.5</v>
      </c>
      <c r="AF312" s="335">
        <v>1.25</v>
      </c>
      <c r="AG312" s="333">
        <v>1.25</v>
      </c>
      <c r="AH312" s="336">
        <v>1.25</v>
      </c>
      <c r="AI312" s="161">
        <f t="shared" si="162"/>
        <v>1.25</v>
      </c>
      <c r="AJ312" s="162">
        <f t="shared" si="147"/>
        <v>18.75</v>
      </c>
      <c r="AK312" s="163">
        <f t="shared" si="163"/>
        <v>17.5</v>
      </c>
      <c r="AL312" s="164">
        <f t="shared" si="164"/>
        <v>0</v>
      </c>
      <c r="AM312" s="164">
        <f t="shared" si="165"/>
        <v>0</v>
      </c>
      <c r="AN312" s="164">
        <f t="shared" si="166"/>
        <v>0</v>
      </c>
      <c r="AO312" s="164">
        <f t="shared" si="167"/>
        <v>0</v>
      </c>
      <c r="AP312" s="610">
        <f t="shared" si="170"/>
        <v>1.25</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f t="shared" si="148"/>
        <v>2</v>
      </c>
      <c r="AX312" s="165" t="str">
        <f t="shared" si="149"/>
        <v/>
      </c>
      <c r="AY312" s="193">
        <f t="shared" si="150"/>
        <v>2</v>
      </c>
      <c r="AZ312" s="183" t="str">
        <f t="shared" si="151"/>
        <v/>
      </c>
      <c r="BA312" s="173">
        <f t="shared" si="152"/>
        <v>0.25</v>
      </c>
      <c r="BB312" s="174" t="str">
        <f t="shared" si="153"/>
        <v/>
      </c>
      <c r="BC312" s="186">
        <f t="shared" si="176"/>
        <v>0.25</v>
      </c>
      <c r="BD312" s="174" t="str">
        <f t="shared" si="154"/>
        <v/>
      </c>
      <c r="BE312" s="201">
        <f t="shared" si="155"/>
        <v>0.25</v>
      </c>
      <c r="BF312" s="174" t="str">
        <f t="shared" si="156"/>
        <v/>
      </c>
      <c r="BG312" s="186">
        <f t="shared" si="157"/>
        <v>0.25</v>
      </c>
      <c r="BH312" s="175" t="str">
        <f t="shared" si="158"/>
        <v/>
      </c>
      <c r="BI312" s="632"/>
      <c r="BQ312" s="57" t="s">
        <v>2118</v>
      </c>
      <c r="BV312" s="57" t="s">
        <v>2119</v>
      </c>
      <c r="BW312" s="57"/>
      <c r="CC312" s="57" t="s">
        <v>2120</v>
      </c>
    </row>
    <row r="313" spans="1:140" ht="18.75" x14ac:dyDescent="0.3">
      <c r="A313" s="219"/>
      <c r="B313" s="220"/>
      <c r="C313" s="213">
        <v>302</v>
      </c>
      <c r="D313" s="206" t="s">
        <v>3781</v>
      </c>
      <c r="E313" s="81" t="s">
        <v>3649</v>
      </c>
      <c r="F313" s="17"/>
      <c r="G313" s="131">
        <v>44201</v>
      </c>
      <c r="H313" s="133">
        <v>44201</v>
      </c>
      <c r="I313" s="140" t="s">
        <v>27</v>
      </c>
      <c r="J313" s="78"/>
      <c r="K313" s="144"/>
      <c r="L313" s="119"/>
      <c r="M313" s="394">
        <v>44201</v>
      </c>
      <c r="N313" s="158">
        <f t="shared" si="159"/>
        <v>1</v>
      </c>
      <c r="O313" s="27"/>
      <c r="P313" s="27" t="s">
        <v>27</v>
      </c>
      <c r="Q313" s="27"/>
      <c r="R313" s="27"/>
      <c r="S313" s="27"/>
      <c r="T313" s="28"/>
      <c r="U313" s="29"/>
      <c r="V313" s="32">
        <v>0.25</v>
      </c>
      <c r="W313" s="318"/>
      <c r="X313" s="319">
        <v>0.5</v>
      </c>
      <c r="Y313" s="160">
        <f t="shared" si="145"/>
        <v>0.75</v>
      </c>
      <c r="Z313" s="159">
        <f t="shared" si="160"/>
        <v>2.5</v>
      </c>
      <c r="AA313" s="326"/>
      <c r="AB313" s="400">
        <f t="shared" si="169"/>
        <v>-30</v>
      </c>
      <c r="AC313" s="370"/>
      <c r="AD313" s="226" t="str">
        <f t="shared" si="146"/>
        <v/>
      </c>
      <c r="AE313" s="368">
        <f t="shared" si="161"/>
        <v>-27.5</v>
      </c>
      <c r="AF313" s="335"/>
      <c r="AG313" s="333"/>
      <c r="AH313" s="336"/>
      <c r="AI313" s="161">
        <f t="shared" si="162"/>
        <v>0</v>
      </c>
      <c r="AJ313" s="162">
        <f t="shared" si="147"/>
        <v>12.5</v>
      </c>
      <c r="AK313" s="163">
        <f t="shared" si="163"/>
        <v>12.5</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f t="shared" si="148"/>
        <v>1</v>
      </c>
      <c r="AX313" s="165" t="str">
        <f t="shared" si="149"/>
        <v/>
      </c>
      <c r="AY313" s="193">
        <f t="shared" si="150"/>
        <v>1</v>
      </c>
      <c r="AZ313" s="183" t="str">
        <f t="shared" si="151"/>
        <v/>
      </c>
      <c r="BA313" s="173">
        <f t="shared" si="152"/>
        <v>0.25</v>
      </c>
      <c r="BB313" s="174" t="str">
        <f t="shared" si="153"/>
        <v/>
      </c>
      <c r="BC313" s="186">
        <f t="shared" si="176"/>
        <v>0.25</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75" x14ac:dyDescent="0.3">
      <c r="A314" s="219"/>
      <c r="B314" s="220"/>
      <c r="C314" s="213">
        <v>303</v>
      </c>
      <c r="D314" s="205" t="s">
        <v>3782</v>
      </c>
      <c r="E314" s="81" t="s">
        <v>3649</v>
      </c>
      <c r="F314" s="17"/>
      <c r="G314" s="134">
        <v>44201</v>
      </c>
      <c r="H314" s="135">
        <v>44203</v>
      </c>
      <c r="I314" s="141" t="s">
        <v>27</v>
      </c>
      <c r="J314" s="25" t="s">
        <v>27</v>
      </c>
      <c r="K314" s="145"/>
      <c r="L314" s="28"/>
      <c r="M314" s="395">
        <v>44203</v>
      </c>
      <c r="N314" s="158">
        <f t="shared" si="159"/>
        <v>3</v>
      </c>
      <c r="O314" s="27"/>
      <c r="P314" s="27"/>
      <c r="Q314" s="27" t="s">
        <v>27</v>
      </c>
      <c r="R314" s="27"/>
      <c r="S314" s="27"/>
      <c r="T314" s="28"/>
      <c r="U314" s="29"/>
      <c r="V314" s="32">
        <v>0.25</v>
      </c>
      <c r="W314" s="318">
        <v>4.75</v>
      </c>
      <c r="X314" s="319">
        <v>2</v>
      </c>
      <c r="Y314" s="160">
        <f t="shared" si="145"/>
        <v>7</v>
      </c>
      <c r="Z314" s="159">
        <f t="shared" si="160"/>
        <v>97.5</v>
      </c>
      <c r="AA314" s="326"/>
      <c r="AB314" s="400">
        <f t="shared" si="169"/>
        <v>-30</v>
      </c>
      <c r="AC314" s="371"/>
      <c r="AD314" s="226" t="str">
        <f t="shared" si="146"/>
        <v/>
      </c>
      <c r="AE314" s="368">
        <f t="shared" si="161"/>
        <v>67.5</v>
      </c>
      <c r="AF314" s="335">
        <v>1.25</v>
      </c>
      <c r="AG314" s="333">
        <v>1.25</v>
      </c>
      <c r="AH314" s="336">
        <v>68.75</v>
      </c>
      <c r="AI314" s="161">
        <f t="shared" si="162"/>
        <v>68.75</v>
      </c>
      <c r="AJ314" s="162">
        <f t="shared" si="147"/>
        <v>138.75</v>
      </c>
      <c r="AK314" s="163">
        <f t="shared" si="163"/>
        <v>70</v>
      </c>
      <c r="AL314" s="164">
        <f t="shared" si="164"/>
        <v>0</v>
      </c>
      <c r="AM314" s="164">
        <f t="shared" si="165"/>
        <v>0</v>
      </c>
      <c r="AN314" s="164">
        <f t="shared" si="166"/>
        <v>0</v>
      </c>
      <c r="AO314" s="164">
        <f t="shared" si="167"/>
        <v>0</v>
      </c>
      <c r="AP314" s="610" t="str">
        <f t="shared" si="170"/>
        <v xml:space="preserve"> </v>
      </c>
      <c r="AQ314" s="613" t="str">
        <f t="shared" si="168"/>
        <v xml:space="preserve"> </v>
      </c>
      <c r="AR314" s="613">
        <f t="shared" si="171"/>
        <v>68.75</v>
      </c>
      <c r="AS314" s="613" t="str">
        <f t="shared" si="172"/>
        <v xml:space="preserve"> </v>
      </c>
      <c r="AT314" s="613" t="str">
        <f t="shared" si="173"/>
        <v xml:space="preserve"> </v>
      </c>
      <c r="AU314" s="613" t="str">
        <f t="shared" si="174"/>
        <v xml:space="preserve"> </v>
      </c>
      <c r="AV314" s="614" t="str">
        <f t="shared" si="175"/>
        <v xml:space="preserve"> </v>
      </c>
      <c r="AW314" s="196">
        <f t="shared" si="148"/>
        <v>3</v>
      </c>
      <c r="AX314" s="165" t="str">
        <f t="shared" si="149"/>
        <v/>
      </c>
      <c r="AY314" s="193">
        <f t="shared" si="150"/>
        <v>3</v>
      </c>
      <c r="AZ314" s="183" t="str">
        <f t="shared" si="151"/>
        <v/>
      </c>
      <c r="BA314" s="173">
        <f t="shared" si="152"/>
        <v>0.25</v>
      </c>
      <c r="BB314" s="174" t="str">
        <f t="shared" si="153"/>
        <v/>
      </c>
      <c r="BC314" s="186">
        <f t="shared" si="176"/>
        <v>0.25</v>
      </c>
      <c r="BD314" s="174" t="str">
        <f t="shared" si="154"/>
        <v/>
      </c>
      <c r="BE314" s="201">
        <f t="shared" si="155"/>
        <v>4.75</v>
      </c>
      <c r="BF314" s="174" t="str">
        <f t="shared" si="156"/>
        <v/>
      </c>
      <c r="BG314" s="186">
        <f t="shared" si="157"/>
        <v>4.75</v>
      </c>
      <c r="BH314" s="175" t="str">
        <f t="shared" si="158"/>
        <v/>
      </c>
      <c r="BI314" s="632"/>
      <c r="BQ314" s="57" t="s">
        <v>2124</v>
      </c>
      <c r="BV314" s="57" t="s">
        <v>2125</v>
      </c>
      <c r="BW314" s="57"/>
      <c r="CC314" s="57" t="s">
        <v>2126</v>
      </c>
    </row>
    <row r="315" spans="1:140" ht="18.75" x14ac:dyDescent="0.3">
      <c r="A315" s="219"/>
      <c r="B315" s="220"/>
      <c r="C315" s="213">
        <v>304</v>
      </c>
      <c r="D315" s="207" t="s">
        <v>3783</v>
      </c>
      <c r="E315" s="81" t="s">
        <v>3649</v>
      </c>
      <c r="F315" s="17"/>
      <c r="G315" s="134">
        <v>44203</v>
      </c>
      <c r="H315" s="135">
        <v>44211</v>
      </c>
      <c r="I315" s="141" t="s">
        <v>27</v>
      </c>
      <c r="J315" s="25"/>
      <c r="K315" s="145"/>
      <c r="L315" s="28"/>
      <c r="M315" s="395">
        <v>44211</v>
      </c>
      <c r="N315" s="158">
        <f t="shared" si="159"/>
        <v>7</v>
      </c>
      <c r="O315" s="27" t="s">
        <v>27</v>
      </c>
      <c r="P315" s="27"/>
      <c r="Q315" s="27"/>
      <c r="R315" s="27"/>
      <c r="S315" s="27"/>
      <c r="T315" s="28"/>
      <c r="U315" s="29"/>
      <c r="V315" s="32">
        <v>2</v>
      </c>
      <c r="W315" s="318"/>
      <c r="X315" s="319">
        <v>1</v>
      </c>
      <c r="Y315" s="160">
        <f t="shared" si="145"/>
        <v>3</v>
      </c>
      <c r="Z315" s="159">
        <f t="shared" si="160"/>
        <v>20</v>
      </c>
      <c r="AA315" s="326"/>
      <c r="AB315" s="400">
        <f t="shared" si="169"/>
        <v>-30</v>
      </c>
      <c r="AC315" s="371"/>
      <c r="AD315" s="226" t="str">
        <f t="shared" si="146"/>
        <v/>
      </c>
      <c r="AE315" s="368">
        <f t="shared" si="161"/>
        <v>-10</v>
      </c>
      <c r="AF315" s="335"/>
      <c r="AG315" s="333"/>
      <c r="AH315" s="336"/>
      <c r="AI315" s="161">
        <f t="shared" si="162"/>
        <v>0</v>
      </c>
      <c r="AJ315" s="162">
        <f t="shared" si="147"/>
        <v>40</v>
      </c>
      <c r="AK315" s="163">
        <f t="shared" si="163"/>
        <v>40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f t="shared" si="148"/>
        <v>7</v>
      </c>
      <c r="AX315" s="165" t="str">
        <f t="shared" si="149"/>
        <v/>
      </c>
      <c r="AY315" s="193">
        <f t="shared" si="150"/>
        <v>7</v>
      </c>
      <c r="AZ315" s="183" t="str">
        <f t="shared" si="151"/>
        <v/>
      </c>
      <c r="BA315" s="173">
        <f t="shared" si="152"/>
        <v>2</v>
      </c>
      <c r="BB315" s="174" t="str">
        <f t="shared" si="153"/>
        <v/>
      </c>
      <c r="BC315" s="186">
        <f t="shared" si="176"/>
        <v>2</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75" x14ac:dyDescent="0.3">
      <c r="A316" s="221"/>
      <c r="B316" s="222"/>
      <c r="C316" s="214">
        <v>305</v>
      </c>
      <c r="D316" s="205" t="s">
        <v>3784</v>
      </c>
      <c r="E316" s="81" t="s">
        <v>3649</v>
      </c>
      <c r="F316" s="17"/>
      <c r="G316" s="131">
        <v>44204</v>
      </c>
      <c r="H316" s="133">
        <v>44218</v>
      </c>
      <c r="I316" s="140" t="s">
        <v>27</v>
      </c>
      <c r="J316" s="78"/>
      <c r="K316" s="144"/>
      <c r="L316" s="119"/>
      <c r="M316" s="675">
        <v>44218</v>
      </c>
      <c r="N316" s="158">
        <f t="shared" si="159"/>
        <v>11</v>
      </c>
      <c r="O316" s="27"/>
      <c r="P316" s="27"/>
      <c r="Q316" s="27"/>
      <c r="R316" s="27"/>
      <c r="S316" s="27" t="s">
        <v>27</v>
      </c>
      <c r="T316" s="28"/>
      <c r="U316" s="29"/>
      <c r="V316" s="32">
        <v>0.25</v>
      </c>
      <c r="W316" s="318"/>
      <c r="X316" s="319">
        <v>0.25</v>
      </c>
      <c r="Y316" s="160">
        <f t="shared" si="145"/>
        <v>0.5</v>
      </c>
      <c r="Z316" s="159">
        <f t="shared" si="160"/>
        <v>2.5</v>
      </c>
      <c r="AA316" s="327"/>
      <c r="AB316" s="400">
        <f t="shared" si="169"/>
        <v>-30</v>
      </c>
      <c r="AC316" s="371"/>
      <c r="AD316" s="226" t="str">
        <f t="shared" si="146"/>
        <v/>
      </c>
      <c r="AE316" s="368">
        <f t="shared" si="161"/>
        <v>-27.5</v>
      </c>
      <c r="AF316" s="335"/>
      <c r="AG316" s="333"/>
      <c r="AH316" s="336"/>
      <c r="AI316" s="161">
        <f t="shared" si="162"/>
        <v>0</v>
      </c>
      <c r="AJ316" s="162">
        <f t="shared" si="147"/>
        <v>7.5</v>
      </c>
      <c r="AK316" s="163">
        <f t="shared" si="163"/>
        <v>7.5</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f t="shared" si="148"/>
        <v>11</v>
      </c>
      <c r="AX316" s="165" t="str">
        <f t="shared" si="149"/>
        <v/>
      </c>
      <c r="AY316" s="193">
        <f t="shared" si="150"/>
        <v>11</v>
      </c>
      <c r="AZ316" s="183" t="str">
        <f t="shared" si="151"/>
        <v/>
      </c>
      <c r="BA316" s="173">
        <f t="shared" si="152"/>
        <v>0.25</v>
      </c>
      <c r="BB316" s="174" t="str">
        <f t="shared" si="153"/>
        <v/>
      </c>
      <c r="BC316" s="186">
        <f t="shared" si="176"/>
        <v>0.25</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75" x14ac:dyDescent="0.3">
      <c r="A317" s="221"/>
      <c r="B317" s="222"/>
      <c r="C317" s="213">
        <v>306</v>
      </c>
      <c r="D317" s="203" t="s">
        <v>3785</v>
      </c>
      <c r="E317" s="81" t="s">
        <v>3649</v>
      </c>
      <c r="F317" s="34"/>
      <c r="G317" s="131">
        <v>44217</v>
      </c>
      <c r="H317" s="132">
        <v>44217</v>
      </c>
      <c r="I317" s="140" t="s">
        <v>27</v>
      </c>
      <c r="J317" s="78"/>
      <c r="K317" s="144"/>
      <c r="L317" s="119"/>
      <c r="M317" s="394">
        <v>44217</v>
      </c>
      <c r="N317" s="158">
        <f t="shared" si="159"/>
        <v>1</v>
      </c>
      <c r="O317" s="311" t="s">
        <v>27</v>
      </c>
      <c r="P317" s="311"/>
      <c r="Q317" s="311"/>
      <c r="R317" s="311"/>
      <c r="S317" s="311"/>
      <c r="T317" s="312"/>
      <c r="U317" s="314"/>
      <c r="V317" s="167">
        <v>0.25</v>
      </c>
      <c r="W317" s="313"/>
      <c r="X317" s="313">
        <v>0.25</v>
      </c>
      <c r="Y317" s="160">
        <f t="shared" si="145"/>
        <v>0.5</v>
      </c>
      <c r="Z317" s="159">
        <f t="shared" si="160"/>
        <v>2.5</v>
      </c>
      <c r="AA317" s="327"/>
      <c r="AB317" s="400">
        <f t="shared" si="169"/>
        <v>-30</v>
      </c>
      <c r="AC317" s="371"/>
      <c r="AD317" s="226" t="str">
        <f t="shared" si="146"/>
        <v/>
      </c>
      <c r="AE317" s="368">
        <f t="shared" si="161"/>
        <v>-27.5</v>
      </c>
      <c r="AF317" s="331"/>
      <c r="AG317" s="333"/>
      <c r="AH317" s="334"/>
      <c r="AI317" s="161">
        <f t="shared" si="162"/>
        <v>0</v>
      </c>
      <c r="AJ317" s="162">
        <f t="shared" si="147"/>
        <v>7.5</v>
      </c>
      <c r="AK317" s="163">
        <f t="shared" si="163"/>
        <v>7.5</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f t="shared" si="148"/>
        <v>1</v>
      </c>
      <c r="AX317" s="165" t="str">
        <f t="shared" si="149"/>
        <v/>
      </c>
      <c r="AY317" s="193">
        <f t="shared" si="150"/>
        <v>1</v>
      </c>
      <c r="AZ317" s="183" t="str">
        <f t="shared" si="151"/>
        <v/>
      </c>
      <c r="BA317" s="173">
        <f t="shared" si="152"/>
        <v>0.25</v>
      </c>
      <c r="BB317" s="174" t="str">
        <f t="shared" si="153"/>
        <v/>
      </c>
      <c r="BC317" s="186">
        <f t="shared" si="176"/>
        <v>0.25</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75" x14ac:dyDescent="0.3">
      <c r="A318" s="221"/>
      <c r="B318" s="222"/>
      <c r="C318" s="214">
        <v>307</v>
      </c>
      <c r="D318" s="205" t="s">
        <v>3786</v>
      </c>
      <c r="E318" s="81" t="s">
        <v>3649</v>
      </c>
      <c r="F318" s="17"/>
      <c r="G318" s="134">
        <v>44208</v>
      </c>
      <c r="H318" s="135">
        <v>44209</v>
      </c>
      <c r="I318" s="141" t="s">
        <v>27</v>
      </c>
      <c r="J318" s="25"/>
      <c r="K318" s="145"/>
      <c r="L318" s="28"/>
      <c r="M318" s="395">
        <v>44209</v>
      </c>
      <c r="N318" s="158">
        <f t="shared" si="159"/>
        <v>2</v>
      </c>
      <c r="O318" s="27"/>
      <c r="P318" s="27"/>
      <c r="Q318" s="27"/>
      <c r="R318" s="27" t="s">
        <v>27</v>
      </c>
      <c r="S318" s="27"/>
      <c r="T318" s="28"/>
      <c r="U318" s="29"/>
      <c r="V318" s="32">
        <v>0.25</v>
      </c>
      <c r="W318" s="318"/>
      <c r="X318" s="319">
        <v>0.25</v>
      </c>
      <c r="Y318" s="160">
        <f t="shared" si="145"/>
        <v>0.5</v>
      </c>
      <c r="Z318" s="159">
        <f t="shared" si="160"/>
        <v>2.5</v>
      </c>
      <c r="AA318" s="327"/>
      <c r="AB318" s="400">
        <f t="shared" si="169"/>
        <v>-30</v>
      </c>
      <c r="AC318" s="371"/>
      <c r="AD318" s="226" t="str">
        <f t="shared" si="146"/>
        <v/>
      </c>
      <c r="AE318" s="368">
        <f t="shared" si="161"/>
        <v>-27.5</v>
      </c>
      <c r="AF318" s="335"/>
      <c r="AG318" s="333"/>
      <c r="AH318" s="336"/>
      <c r="AI318" s="161">
        <f t="shared" si="162"/>
        <v>0</v>
      </c>
      <c r="AJ318" s="162">
        <f t="shared" si="147"/>
        <v>7.5</v>
      </c>
      <c r="AK318" s="163">
        <f t="shared" si="163"/>
        <v>7.5</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f t="shared" si="148"/>
        <v>2</v>
      </c>
      <c r="AX318" s="165" t="str">
        <f t="shared" si="149"/>
        <v/>
      </c>
      <c r="AY318" s="193">
        <f t="shared" si="150"/>
        <v>2</v>
      </c>
      <c r="AZ318" s="183" t="str">
        <f t="shared" si="151"/>
        <v/>
      </c>
      <c r="BA318" s="173">
        <f t="shared" si="152"/>
        <v>0.25</v>
      </c>
      <c r="BB318" s="174" t="str">
        <f t="shared" si="153"/>
        <v/>
      </c>
      <c r="BC318" s="186">
        <f t="shared" si="176"/>
        <v>0.25</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75" x14ac:dyDescent="0.3">
      <c r="A319" s="221"/>
      <c r="B319" s="222"/>
      <c r="C319" s="214">
        <v>308</v>
      </c>
      <c r="D319" s="207" t="s">
        <v>3787</v>
      </c>
      <c r="E319" s="81" t="s">
        <v>3649</v>
      </c>
      <c r="F319" s="17"/>
      <c r="G319" s="131">
        <v>44209</v>
      </c>
      <c r="H319" s="136">
        <v>44222</v>
      </c>
      <c r="I319" s="140" t="s">
        <v>27</v>
      </c>
      <c r="J319" s="78"/>
      <c r="K319" s="144"/>
      <c r="L319" s="119"/>
      <c r="M319" s="394">
        <v>44222</v>
      </c>
      <c r="N319" s="158">
        <f t="shared" si="159"/>
        <v>10</v>
      </c>
      <c r="O319" s="27"/>
      <c r="P319" s="27"/>
      <c r="Q319" s="27" t="s">
        <v>27</v>
      </c>
      <c r="R319" s="27"/>
      <c r="S319" s="27"/>
      <c r="T319" s="28"/>
      <c r="U319" s="29"/>
      <c r="V319" s="32">
        <v>0.25</v>
      </c>
      <c r="W319" s="318">
        <v>0.5</v>
      </c>
      <c r="X319" s="319">
        <v>0.5</v>
      </c>
      <c r="Y319" s="160">
        <f t="shared" si="145"/>
        <v>1.25</v>
      </c>
      <c r="Z319" s="159">
        <f t="shared" si="160"/>
        <v>12.5</v>
      </c>
      <c r="AA319" s="327"/>
      <c r="AB319" s="400">
        <f t="shared" si="169"/>
        <v>-30</v>
      </c>
      <c r="AC319" s="371"/>
      <c r="AD319" s="226" t="str">
        <f t="shared" si="146"/>
        <v/>
      </c>
      <c r="AE319" s="368">
        <f t="shared" si="161"/>
        <v>-17.5</v>
      </c>
      <c r="AF319" s="335"/>
      <c r="AG319" s="333"/>
      <c r="AH319" s="336"/>
      <c r="AI319" s="161">
        <f t="shared" si="162"/>
        <v>0</v>
      </c>
      <c r="AJ319" s="162">
        <f t="shared" si="147"/>
        <v>22.5</v>
      </c>
      <c r="AK319" s="163">
        <f t="shared" si="163"/>
        <v>22.5</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f t="shared" si="148"/>
        <v>10</v>
      </c>
      <c r="AX319" s="165" t="str">
        <f t="shared" si="149"/>
        <v/>
      </c>
      <c r="AY319" s="193">
        <f t="shared" si="150"/>
        <v>10</v>
      </c>
      <c r="AZ319" s="183" t="str">
        <f t="shared" si="151"/>
        <v/>
      </c>
      <c r="BA319" s="173">
        <f t="shared" si="152"/>
        <v>0.25</v>
      </c>
      <c r="BB319" s="174" t="str">
        <f t="shared" si="153"/>
        <v/>
      </c>
      <c r="BC319" s="186">
        <f t="shared" si="176"/>
        <v>0.25</v>
      </c>
      <c r="BD319" s="174" t="str">
        <f t="shared" si="154"/>
        <v/>
      </c>
      <c r="BE319" s="201">
        <f t="shared" si="155"/>
        <v>0.5</v>
      </c>
      <c r="BF319" s="174" t="str">
        <f t="shared" si="156"/>
        <v/>
      </c>
      <c r="BG319" s="186">
        <f t="shared" si="157"/>
        <v>0.5</v>
      </c>
      <c r="BH319" s="175" t="str">
        <f t="shared" si="158"/>
        <v/>
      </c>
      <c r="BI319" s="632"/>
      <c r="BQ319" s="57" t="s">
        <v>2139</v>
      </c>
      <c r="BV319" s="57" t="s">
        <v>2140</v>
      </c>
      <c r="BW319" s="57"/>
      <c r="CC319" s="57" t="s">
        <v>2141</v>
      </c>
    </row>
    <row r="320" spans="1:140" ht="18.75" x14ac:dyDescent="0.3">
      <c r="A320" s="221"/>
      <c r="B320" s="222"/>
      <c r="C320" s="213">
        <v>309</v>
      </c>
      <c r="D320" s="205" t="s">
        <v>3788</v>
      </c>
      <c r="E320" s="81" t="s">
        <v>3649</v>
      </c>
      <c r="F320" s="17"/>
      <c r="G320" s="131">
        <v>44217</v>
      </c>
      <c r="H320" s="316">
        <v>44218</v>
      </c>
      <c r="I320" s="140" t="s">
        <v>27</v>
      </c>
      <c r="J320" s="78"/>
      <c r="K320" s="144"/>
      <c r="L320" s="119"/>
      <c r="M320" s="675">
        <v>44218</v>
      </c>
      <c r="N320" s="158">
        <f t="shared" si="159"/>
        <v>2</v>
      </c>
      <c r="O320" s="27" t="s">
        <v>27</v>
      </c>
      <c r="P320" s="27"/>
      <c r="Q320" s="27"/>
      <c r="R320" s="27"/>
      <c r="S320" s="27"/>
      <c r="T320" s="28"/>
      <c r="U320" s="29"/>
      <c r="V320" s="32">
        <v>0.25</v>
      </c>
      <c r="W320" s="318"/>
      <c r="X320" s="319">
        <v>0.5</v>
      </c>
      <c r="Y320" s="160">
        <f t="shared" si="145"/>
        <v>0.75</v>
      </c>
      <c r="Z320" s="159">
        <f t="shared" si="160"/>
        <v>2.5</v>
      </c>
      <c r="AA320" s="327"/>
      <c r="AB320" s="400">
        <f t="shared" si="169"/>
        <v>-30</v>
      </c>
      <c r="AC320" s="371"/>
      <c r="AD320" s="226" t="str">
        <f t="shared" si="146"/>
        <v/>
      </c>
      <c r="AE320" s="368">
        <f t="shared" si="161"/>
        <v>-27.5</v>
      </c>
      <c r="AF320" s="335"/>
      <c r="AG320" s="333"/>
      <c r="AH320" s="336"/>
      <c r="AI320" s="161">
        <f t="shared" si="162"/>
        <v>0</v>
      </c>
      <c r="AJ320" s="162">
        <f t="shared" si="147"/>
        <v>12.5</v>
      </c>
      <c r="AK320" s="163">
        <f t="shared" si="163"/>
        <v>12.5</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f t="shared" si="148"/>
        <v>2</v>
      </c>
      <c r="AX320" s="165" t="str">
        <f t="shared" si="149"/>
        <v/>
      </c>
      <c r="AY320" s="193">
        <f t="shared" si="150"/>
        <v>2</v>
      </c>
      <c r="AZ320" s="183" t="str">
        <f t="shared" si="151"/>
        <v/>
      </c>
      <c r="BA320" s="173">
        <f t="shared" si="152"/>
        <v>0.25</v>
      </c>
      <c r="BB320" s="174" t="str">
        <f t="shared" si="153"/>
        <v/>
      </c>
      <c r="BC320" s="186">
        <f t="shared" si="176"/>
        <v>0.25</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t="s">
        <v>3789</v>
      </c>
      <c r="E321" s="81" t="s">
        <v>3649</v>
      </c>
      <c r="F321" s="17"/>
      <c r="G321" s="134">
        <v>44218</v>
      </c>
      <c r="H321" s="135">
        <v>44221</v>
      </c>
      <c r="I321" s="141" t="s">
        <v>27</v>
      </c>
      <c r="J321" s="25"/>
      <c r="K321" s="145"/>
      <c r="L321" s="28"/>
      <c r="M321" s="395">
        <v>44221</v>
      </c>
      <c r="N321" s="158">
        <f t="shared" si="159"/>
        <v>2</v>
      </c>
      <c r="O321" s="27"/>
      <c r="P321" s="27"/>
      <c r="Q321" s="27" t="s">
        <v>27</v>
      </c>
      <c r="R321" s="27"/>
      <c r="S321" s="27"/>
      <c r="T321" s="28"/>
      <c r="U321" s="29"/>
      <c r="V321" s="32">
        <v>0.25</v>
      </c>
      <c r="W321" s="318">
        <v>4.5</v>
      </c>
      <c r="X321" s="319">
        <v>1</v>
      </c>
      <c r="Y321" s="160">
        <f t="shared" si="145"/>
        <v>5.75</v>
      </c>
      <c r="Z321" s="159">
        <f t="shared" si="160"/>
        <v>92.5</v>
      </c>
      <c r="AA321" s="327"/>
      <c r="AB321" s="400">
        <f t="shared" si="169"/>
        <v>-30</v>
      </c>
      <c r="AC321" s="371"/>
      <c r="AD321" s="226" t="str">
        <f t="shared" si="146"/>
        <v/>
      </c>
      <c r="AE321" s="368">
        <f t="shared" si="161"/>
        <v>62.5</v>
      </c>
      <c r="AF321" s="335">
        <v>1.25</v>
      </c>
      <c r="AG321" s="333">
        <v>1.25</v>
      </c>
      <c r="AH321" s="336">
        <v>63.75</v>
      </c>
      <c r="AI321" s="161">
        <f t="shared" si="162"/>
        <v>63.75</v>
      </c>
      <c r="AJ321" s="162">
        <f t="shared" si="147"/>
        <v>113.75</v>
      </c>
      <c r="AK321" s="163">
        <f t="shared" si="163"/>
        <v>50</v>
      </c>
      <c r="AL321" s="164">
        <f t="shared" si="164"/>
        <v>0</v>
      </c>
      <c r="AM321" s="164">
        <f t="shared" si="165"/>
        <v>0</v>
      </c>
      <c r="AN321" s="164">
        <f t="shared" si="166"/>
        <v>0</v>
      </c>
      <c r="AO321" s="164">
        <f t="shared" si="167"/>
        <v>0</v>
      </c>
      <c r="AP321" s="610" t="str">
        <f t="shared" si="170"/>
        <v xml:space="preserve"> </v>
      </c>
      <c r="AQ321" s="613" t="str">
        <f t="shared" si="168"/>
        <v xml:space="preserve"> </v>
      </c>
      <c r="AR321" s="613">
        <f t="shared" si="171"/>
        <v>63.75</v>
      </c>
      <c r="AS321" s="613" t="str">
        <f t="shared" si="172"/>
        <v xml:space="preserve"> </v>
      </c>
      <c r="AT321" s="613" t="str">
        <f t="shared" si="173"/>
        <v xml:space="preserve"> </v>
      </c>
      <c r="AU321" s="613" t="str">
        <f t="shared" si="174"/>
        <v xml:space="preserve"> </v>
      </c>
      <c r="AV321" s="614" t="str">
        <f t="shared" si="175"/>
        <v xml:space="preserve"> </v>
      </c>
      <c r="AW321" s="196">
        <f t="shared" si="148"/>
        <v>2</v>
      </c>
      <c r="AX321" s="165" t="str">
        <f t="shared" si="149"/>
        <v/>
      </c>
      <c r="AY321" s="193">
        <f t="shared" si="150"/>
        <v>2</v>
      </c>
      <c r="AZ321" s="183" t="str">
        <f t="shared" si="151"/>
        <v/>
      </c>
      <c r="BA321" s="173">
        <f t="shared" si="152"/>
        <v>0.25</v>
      </c>
      <c r="BB321" s="174" t="str">
        <f t="shared" si="153"/>
        <v/>
      </c>
      <c r="BC321" s="186">
        <f t="shared" si="176"/>
        <v>0.25</v>
      </c>
      <c r="BD321" s="174" t="str">
        <f t="shared" si="154"/>
        <v/>
      </c>
      <c r="BE321" s="201">
        <f t="shared" si="155"/>
        <v>4.5</v>
      </c>
      <c r="BF321" s="174" t="str">
        <f t="shared" si="156"/>
        <v/>
      </c>
      <c r="BG321" s="186">
        <f t="shared" si="157"/>
        <v>4.5</v>
      </c>
      <c r="BH321" s="175" t="str">
        <f t="shared" si="158"/>
        <v/>
      </c>
      <c r="BI321" s="632"/>
      <c r="BQ321" s="57" t="s">
        <v>2145</v>
      </c>
      <c r="BV321" s="57" t="s">
        <v>2146</v>
      </c>
      <c r="BW321" s="57"/>
      <c r="CC321" s="57" t="s">
        <v>2147</v>
      </c>
    </row>
    <row r="322" spans="1:81" ht="18.75" x14ac:dyDescent="0.3">
      <c r="A322" s="221"/>
      <c r="B322" s="222"/>
      <c r="C322" s="213">
        <v>311</v>
      </c>
      <c r="D322" s="205" t="s">
        <v>3790</v>
      </c>
      <c r="E322" s="81" t="s">
        <v>3649</v>
      </c>
      <c r="F322" s="17"/>
      <c r="G322" s="134">
        <v>44224</v>
      </c>
      <c r="H322" s="135">
        <v>44230</v>
      </c>
      <c r="I322" s="141" t="s">
        <v>27</v>
      </c>
      <c r="J322" s="25"/>
      <c r="K322" s="145"/>
      <c r="L322" s="28"/>
      <c r="M322" s="395">
        <v>44230</v>
      </c>
      <c r="N322" s="158">
        <f t="shared" si="159"/>
        <v>5</v>
      </c>
      <c r="O322" s="27"/>
      <c r="P322" s="27"/>
      <c r="Q322" s="27"/>
      <c r="R322" s="27" t="s">
        <v>27</v>
      </c>
      <c r="S322" s="27"/>
      <c r="T322" s="28"/>
      <c r="U322" s="29"/>
      <c r="V322" s="32">
        <v>0.25</v>
      </c>
      <c r="W322" s="318"/>
      <c r="X322" s="319">
        <v>0.25</v>
      </c>
      <c r="Y322" s="160">
        <f t="shared" si="145"/>
        <v>0.5</v>
      </c>
      <c r="Z322" s="159">
        <f t="shared" si="160"/>
        <v>2.5</v>
      </c>
      <c r="AA322" s="327"/>
      <c r="AB322" s="400">
        <f t="shared" si="169"/>
        <v>-30</v>
      </c>
      <c r="AC322" s="371"/>
      <c r="AD322" s="226" t="str">
        <f t="shared" si="146"/>
        <v/>
      </c>
      <c r="AE322" s="368">
        <f t="shared" si="161"/>
        <v>-27.5</v>
      </c>
      <c r="AF322" s="335"/>
      <c r="AG322" s="333"/>
      <c r="AH322" s="336"/>
      <c r="AI322" s="161">
        <f t="shared" si="162"/>
        <v>0</v>
      </c>
      <c r="AJ322" s="162">
        <f t="shared" si="147"/>
        <v>7.5</v>
      </c>
      <c r="AK322" s="163">
        <f t="shared" si="163"/>
        <v>7.5</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f t="shared" si="148"/>
        <v>5</v>
      </c>
      <c r="AX322" s="165" t="str">
        <f t="shared" si="149"/>
        <v/>
      </c>
      <c r="AY322" s="193">
        <f t="shared" si="150"/>
        <v>5</v>
      </c>
      <c r="AZ322" s="183" t="str">
        <f t="shared" si="151"/>
        <v/>
      </c>
      <c r="BA322" s="173">
        <f t="shared" si="152"/>
        <v>0.25</v>
      </c>
      <c r="BB322" s="174" t="str">
        <f t="shared" si="153"/>
        <v/>
      </c>
      <c r="BC322" s="186">
        <f t="shared" si="176"/>
        <v>0.25</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t="s">
        <v>3791</v>
      </c>
      <c r="E323" s="81" t="s">
        <v>3649</v>
      </c>
      <c r="F323" s="17"/>
      <c r="G323" s="131">
        <v>44225</v>
      </c>
      <c r="H323" s="136">
        <v>44230</v>
      </c>
      <c r="I323" s="140" t="s">
        <v>27</v>
      </c>
      <c r="J323" s="78"/>
      <c r="K323" s="144"/>
      <c r="L323" s="119"/>
      <c r="M323" s="394">
        <v>44230</v>
      </c>
      <c r="N323" s="158">
        <f t="shared" si="159"/>
        <v>4</v>
      </c>
      <c r="O323" s="27" t="s">
        <v>27</v>
      </c>
      <c r="P323" s="27"/>
      <c r="Q323" s="27"/>
      <c r="R323" s="27"/>
      <c r="S323" s="27"/>
      <c r="T323" s="28"/>
      <c r="U323" s="29"/>
      <c r="V323" s="32">
        <v>0.25</v>
      </c>
      <c r="W323" s="318"/>
      <c r="X323" s="319">
        <v>0.25</v>
      </c>
      <c r="Y323" s="160">
        <f t="shared" si="145"/>
        <v>0.5</v>
      </c>
      <c r="Z323" s="159">
        <f t="shared" si="160"/>
        <v>2.5</v>
      </c>
      <c r="AA323" s="327"/>
      <c r="AB323" s="400">
        <f t="shared" si="169"/>
        <v>-30</v>
      </c>
      <c r="AC323" s="371"/>
      <c r="AD323" s="226" t="str">
        <f t="shared" si="146"/>
        <v/>
      </c>
      <c r="AE323" s="368">
        <f t="shared" si="161"/>
        <v>-27.5</v>
      </c>
      <c r="AF323" s="337"/>
      <c r="AG323" s="338"/>
      <c r="AH323" s="336"/>
      <c r="AI323" s="161">
        <f t="shared" si="162"/>
        <v>0</v>
      </c>
      <c r="AJ323" s="162">
        <f t="shared" si="147"/>
        <v>7.5</v>
      </c>
      <c r="AK323" s="163">
        <f t="shared" si="163"/>
        <v>7.5</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f t="shared" si="148"/>
        <v>4</v>
      </c>
      <c r="AX323" s="165" t="str">
        <f t="shared" si="149"/>
        <v/>
      </c>
      <c r="AY323" s="193">
        <f t="shared" si="150"/>
        <v>4</v>
      </c>
      <c r="AZ323" s="183" t="str">
        <f t="shared" si="151"/>
        <v/>
      </c>
      <c r="BA323" s="173">
        <f t="shared" si="152"/>
        <v>0.25</v>
      </c>
      <c r="BB323" s="174" t="str">
        <f t="shared" si="153"/>
        <v/>
      </c>
      <c r="BC323" s="186">
        <f t="shared" si="176"/>
        <v>0.25</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t="s">
        <v>3792</v>
      </c>
      <c r="E324" s="81" t="s">
        <v>3649</v>
      </c>
      <c r="F324" s="17"/>
      <c r="G324" s="131">
        <v>44215</v>
      </c>
      <c r="H324" s="133">
        <v>44229</v>
      </c>
      <c r="I324" s="140" t="s">
        <v>27</v>
      </c>
      <c r="J324" s="78"/>
      <c r="K324" s="144"/>
      <c r="L324" s="119"/>
      <c r="M324" s="394">
        <v>44229</v>
      </c>
      <c r="N324" s="158">
        <f t="shared" si="159"/>
        <v>11</v>
      </c>
      <c r="O324" s="27"/>
      <c r="P324" s="27"/>
      <c r="Q324" s="27" t="s">
        <v>27</v>
      </c>
      <c r="R324" s="27"/>
      <c r="S324" s="27"/>
      <c r="T324" s="28"/>
      <c r="U324" s="29"/>
      <c r="V324" s="32">
        <v>0.5</v>
      </c>
      <c r="W324" s="318">
        <v>1.5</v>
      </c>
      <c r="X324" s="319">
        <v>1.5</v>
      </c>
      <c r="Y324" s="160">
        <f t="shared" si="145"/>
        <v>3.5</v>
      </c>
      <c r="Z324" s="159">
        <f t="shared" si="160"/>
        <v>35</v>
      </c>
      <c r="AA324" s="327"/>
      <c r="AB324" s="400">
        <f t="shared" si="169"/>
        <v>-30</v>
      </c>
      <c r="AC324" s="371"/>
      <c r="AD324" s="226" t="str">
        <f t="shared" si="146"/>
        <v/>
      </c>
      <c r="AE324" s="368">
        <f t="shared" si="161"/>
        <v>5</v>
      </c>
      <c r="AF324" s="337">
        <v>8.6</v>
      </c>
      <c r="AG324" s="338">
        <v>8.6</v>
      </c>
      <c r="AH324" s="336">
        <v>13.6</v>
      </c>
      <c r="AI324" s="161">
        <f t="shared" si="162"/>
        <v>13.6</v>
      </c>
      <c r="AJ324" s="162">
        <f t="shared" si="147"/>
        <v>73.599999999999994</v>
      </c>
      <c r="AK324" s="163">
        <f t="shared" si="163"/>
        <v>59.999999999999993</v>
      </c>
      <c r="AL324" s="164">
        <f t="shared" si="164"/>
        <v>0</v>
      </c>
      <c r="AM324" s="164">
        <f t="shared" si="165"/>
        <v>0</v>
      </c>
      <c r="AN324" s="164">
        <f t="shared" si="166"/>
        <v>0</v>
      </c>
      <c r="AO324" s="164">
        <f t="shared" si="167"/>
        <v>0</v>
      </c>
      <c r="AP324" s="610" t="str">
        <f t="shared" si="170"/>
        <v xml:space="preserve"> </v>
      </c>
      <c r="AQ324" s="613">
        <f t="shared" si="168"/>
        <v>13.6</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f t="shared" si="148"/>
        <v>11</v>
      </c>
      <c r="AX324" s="165" t="str">
        <f t="shared" si="149"/>
        <v/>
      </c>
      <c r="AY324" s="193">
        <f t="shared" si="150"/>
        <v>11</v>
      </c>
      <c r="AZ324" s="183" t="str">
        <f t="shared" si="151"/>
        <v/>
      </c>
      <c r="BA324" s="173">
        <f t="shared" si="152"/>
        <v>0.5</v>
      </c>
      <c r="BB324" s="174" t="str">
        <f t="shared" si="153"/>
        <v/>
      </c>
      <c r="BC324" s="186">
        <f t="shared" si="176"/>
        <v>0.5</v>
      </c>
      <c r="BD324" s="174" t="str">
        <f t="shared" si="154"/>
        <v/>
      </c>
      <c r="BE324" s="201">
        <f t="shared" si="155"/>
        <v>1.5</v>
      </c>
      <c r="BF324" s="174" t="str">
        <f t="shared" si="156"/>
        <v/>
      </c>
      <c r="BG324" s="186">
        <f t="shared" si="157"/>
        <v>1.5</v>
      </c>
      <c r="BH324" s="175" t="str">
        <f t="shared" si="158"/>
        <v/>
      </c>
      <c r="BI324" s="632"/>
      <c r="BQ324" s="57" t="s">
        <v>2154</v>
      </c>
      <c r="BV324" s="57" t="s">
        <v>2155</v>
      </c>
      <c r="BW324" s="57"/>
      <c r="CC324" s="57" t="s">
        <v>2156</v>
      </c>
    </row>
    <row r="325" spans="1:81" ht="18.75" x14ac:dyDescent="0.3">
      <c r="A325" s="221"/>
      <c r="B325" s="222"/>
      <c r="C325" s="213">
        <v>314</v>
      </c>
      <c r="D325" s="205" t="s">
        <v>3793</v>
      </c>
      <c r="E325" s="81" t="s">
        <v>3649</v>
      </c>
      <c r="F325" s="17"/>
      <c r="G325" s="134">
        <v>44228</v>
      </c>
      <c r="H325" s="135">
        <v>44237</v>
      </c>
      <c r="I325" s="141" t="s">
        <v>27</v>
      </c>
      <c r="J325" s="25"/>
      <c r="K325" s="145"/>
      <c r="L325" s="28"/>
      <c r="M325" s="395">
        <v>44237</v>
      </c>
      <c r="N325" s="158">
        <f t="shared" si="159"/>
        <v>8</v>
      </c>
      <c r="O325" s="27"/>
      <c r="P325" s="27"/>
      <c r="Q325" s="27" t="s">
        <v>27</v>
      </c>
      <c r="R325" s="27"/>
      <c r="S325" s="27"/>
      <c r="T325" s="28"/>
      <c r="U325" s="29"/>
      <c r="V325" s="32">
        <v>0.5</v>
      </c>
      <c r="W325" s="318">
        <v>1.5</v>
      </c>
      <c r="X325" s="319">
        <v>1</v>
      </c>
      <c r="Y325" s="160">
        <f t="shared" si="145"/>
        <v>3</v>
      </c>
      <c r="Z325" s="159">
        <f t="shared" si="160"/>
        <v>35</v>
      </c>
      <c r="AA325" s="327"/>
      <c r="AB325" s="400">
        <f t="shared" si="169"/>
        <v>-30</v>
      </c>
      <c r="AC325" s="371"/>
      <c r="AD325" s="226" t="str">
        <f t="shared" si="146"/>
        <v/>
      </c>
      <c r="AE325" s="368">
        <f t="shared" si="161"/>
        <v>5</v>
      </c>
      <c r="AF325" s="337">
        <v>0.75</v>
      </c>
      <c r="AG325" s="338">
        <v>0.75</v>
      </c>
      <c r="AH325" s="336">
        <v>5.75</v>
      </c>
      <c r="AI325" s="161">
        <f t="shared" si="162"/>
        <v>5.75</v>
      </c>
      <c r="AJ325" s="162">
        <f t="shared" si="147"/>
        <v>55.75</v>
      </c>
      <c r="AK325" s="163">
        <f t="shared" si="163"/>
        <v>50</v>
      </c>
      <c r="AL325" s="164">
        <f t="shared" si="164"/>
        <v>0</v>
      </c>
      <c r="AM325" s="164">
        <f t="shared" si="165"/>
        <v>0</v>
      </c>
      <c r="AN325" s="164">
        <f t="shared" si="166"/>
        <v>0</v>
      </c>
      <c r="AO325" s="164">
        <f t="shared" si="167"/>
        <v>0</v>
      </c>
      <c r="AP325" s="610" t="str">
        <f t="shared" si="170"/>
        <v xml:space="preserve"> </v>
      </c>
      <c r="AQ325" s="613">
        <f t="shared" si="168"/>
        <v>5.75</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f t="shared" si="148"/>
        <v>8</v>
      </c>
      <c r="AX325" s="165" t="str">
        <f t="shared" si="149"/>
        <v/>
      </c>
      <c r="AY325" s="193">
        <f t="shared" si="150"/>
        <v>8</v>
      </c>
      <c r="AZ325" s="183" t="str">
        <f t="shared" si="151"/>
        <v/>
      </c>
      <c r="BA325" s="173">
        <f t="shared" si="152"/>
        <v>0.5</v>
      </c>
      <c r="BB325" s="174" t="str">
        <f t="shared" si="153"/>
        <v/>
      </c>
      <c r="BC325" s="186">
        <f t="shared" si="176"/>
        <v>0.5</v>
      </c>
      <c r="BD325" s="174" t="str">
        <f t="shared" si="154"/>
        <v/>
      </c>
      <c r="BE325" s="201">
        <f t="shared" si="155"/>
        <v>1.5</v>
      </c>
      <c r="BF325" s="174" t="str">
        <f t="shared" si="156"/>
        <v/>
      </c>
      <c r="BG325" s="186">
        <f t="shared" si="157"/>
        <v>1.5</v>
      </c>
      <c r="BH325" s="175" t="str">
        <f t="shared" si="158"/>
        <v/>
      </c>
      <c r="BI325" s="632"/>
      <c r="BQ325" s="57" t="s">
        <v>2157</v>
      </c>
      <c r="BV325" s="57" t="s">
        <v>2158</v>
      </c>
      <c r="BW325" s="57"/>
      <c r="CC325" s="57" t="s">
        <v>2159</v>
      </c>
    </row>
    <row r="326" spans="1:81" ht="18.75" x14ac:dyDescent="0.3">
      <c r="A326" s="221"/>
      <c r="B326" s="222"/>
      <c r="C326" s="214">
        <v>315</v>
      </c>
      <c r="D326" s="205" t="s">
        <v>3794</v>
      </c>
      <c r="E326" s="81" t="s">
        <v>3649</v>
      </c>
      <c r="F326" s="17"/>
      <c r="G326" s="134">
        <v>44221</v>
      </c>
      <c r="H326" s="135">
        <v>44236</v>
      </c>
      <c r="I326" s="141"/>
      <c r="J326" s="25"/>
      <c r="K326" s="145"/>
      <c r="L326" s="28"/>
      <c r="M326" s="395">
        <v>44236</v>
      </c>
      <c r="N326" s="158">
        <f t="shared" si="159"/>
        <v>12</v>
      </c>
      <c r="O326" s="27"/>
      <c r="P326" s="27"/>
      <c r="Q326" s="27" t="s">
        <v>27</v>
      </c>
      <c r="R326" s="27"/>
      <c r="S326" s="27"/>
      <c r="T326" s="28"/>
      <c r="U326" s="29"/>
      <c r="V326" s="32">
        <v>0.25</v>
      </c>
      <c r="W326" s="318">
        <v>1.25</v>
      </c>
      <c r="X326" s="319">
        <v>1</v>
      </c>
      <c r="Y326" s="160">
        <f t="shared" si="145"/>
        <v>2.5</v>
      </c>
      <c r="Z326" s="159">
        <f t="shared" si="160"/>
        <v>27.5</v>
      </c>
      <c r="AA326" s="327"/>
      <c r="AB326" s="400">
        <f t="shared" si="169"/>
        <v>-30</v>
      </c>
      <c r="AC326" s="371"/>
      <c r="AD326" s="226" t="str">
        <f t="shared" si="146"/>
        <v/>
      </c>
      <c r="AE326" s="368">
        <f t="shared" si="161"/>
        <v>-2.5</v>
      </c>
      <c r="AF326" s="337">
        <v>8.35</v>
      </c>
      <c r="AG326" s="338">
        <v>8.35</v>
      </c>
      <c r="AH326" s="336">
        <v>8.35</v>
      </c>
      <c r="AI326" s="161">
        <f t="shared" si="162"/>
        <v>8.35</v>
      </c>
      <c r="AJ326" s="162">
        <f t="shared" si="147"/>
        <v>55.85</v>
      </c>
      <c r="AK326" s="163">
        <f t="shared" si="163"/>
        <v>47.5</v>
      </c>
      <c r="AL326" s="164">
        <f t="shared" si="164"/>
        <v>0</v>
      </c>
      <c r="AM326" s="164">
        <f t="shared" si="165"/>
        <v>0</v>
      </c>
      <c r="AN326" s="164">
        <f t="shared" si="166"/>
        <v>0</v>
      </c>
      <c r="AO326" s="164">
        <f t="shared" si="167"/>
        <v>0</v>
      </c>
      <c r="AP326" s="610" t="str">
        <f t="shared" si="170"/>
        <v xml:space="preserve"> </v>
      </c>
      <c r="AQ326" s="613">
        <f t="shared" si="168"/>
        <v>8.35</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f t="shared" si="148"/>
        <v>12</v>
      </c>
      <c r="AX326" s="165" t="str">
        <f t="shared" si="149"/>
        <v/>
      </c>
      <c r="AY326" s="193">
        <f t="shared" si="150"/>
        <v>12</v>
      </c>
      <c r="AZ326" s="183" t="str">
        <f t="shared" si="151"/>
        <v/>
      </c>
      <c r="BA326" s="173">
        <f t="shared" si="152"/>
        <v>0.25</v>
      </c>
      <c r="BB326" s="174" t="str">
        <f t="shared" si="153"/>
        <v/>
      </c>
      <c r="BC326" s="186">
        <f t="shared" si="176"/>
        <v>0.25</v>
      </c>
      <c r="BD326" s="174" t="str">
        <f t="shared" si="154"/>
        <v/>
      </c>
      <c r="BE326" s="201">
        <f t="shared" si="155"/>
        <v>1.25</v>
      </c>
      <c r="BF326" s="174" t="str">
        <f t="shared" si="156"/>
        <v/>
      </c>
      <c r="BG326" s="186">
        <f t="shared" si="157"/>
        <v>1.25</v>
      </c>
      <c r="BH326" s="175" t="str">
        <f t="shared" si="158"/>
        <v/>
      </c>
      <c r="BI326" s="632"/>
      <c r="BQ326" s="57" t="s">
        <v>2160</v>
      </c>
      <c r="BV326" s="57" t="s">
        <v>2161</v>
      </c>
      <c r="BW326" s="57"/>
      <c r="CC326" s="57" t="s">
        <v>2162</v>
      </c>
    </row>
    <row r="327" spans="1:81" ht="18.75" x14ac:dyDescent="0.3">
      <c r="A327" s="221"/>
      <c r="B327" s="222"/>
      <c r="C327" s="213">
        <v>316</v>
      </c>
      <c r="D327" s="207" t="s">
        <v>3795</v>
      </c>
      <c r="E327" s="81" t="s">
        <v>3649</v>
      </c>
      <c r="F327" s="17"/>
      <c r="G327" s="131">
        <v>44231</v>
      </c>
      <c r="H327" s="133">
        <v>44232</v>
      </c>
      <c r="I327" s="140" t="s">
        <v>27</v>
      </c>
      <c r="J327" s="78"/>
      <c r="K327" s="144"/>
      <c r="L327" s="119"/>
      <c r="M327" s="394">
        <v>44232</v>
      </c>
      <c r="N327" s="158">
        <f t="shared" si="159"/>
        <v>2</v>
      </c>
      <c r="O327" s="27"/>
      <c r="P327" s="27"/>
      <c r="Q327" s="27" t="s">
        <v>27</v>
      </c>
      <c r="R327" s="27"/>
      <c r="S327" s="27"/>
      <c r="T327" s="28"/>
      <c r="U327" s="29"/>
      <c r="V327" s="32">
        <v>0.25</v>
      </c>
      <c r="W327" s="318">
        <v>5.75</v>
      </c>
      <c r="X327" s="319">
        <v>3.5</v>
      </c>
      <c r="Y327" s="160">
        <f t="shared" si="145"/>
        <v>9.5</v>
      </c>
      <c r="Z327" s="159">
        <f t="shared" si="160"/>
        <v>117.5</v>
      </c>
      <c r="AA327" s="327"/>
      <c r="AB327" s="400">
        <f t="shared" si="169"/>
        <v>-30</v>
      </c>
      <c r="AC327" s="371"/>
      <c r="AD327" s="226" t="str">
        <f t="shared" si="146"/>
        <v/>
      </c>
      <c r="AE327" s="368">
        <f t="shared" si="161"/>
        <v>87.5</v>
      </c>
      <c r="AF327" s="339">
        <v>1.25</v>
      </c>
      <c r="AG327" s="338">
        <v>1.25</v>
      </c>
      <c r="AH327" s="336">
        <v>88.75</v>
      </c>
      <c r="AI327" s="161">
        <f t="shared" si="162"/>
        <v>88.75</v>
      </c>
      <c r="AJ327" s="162">
        <f t="shared" si="147"/>
        <v>188.75</v>
      </c>
      <c r="AK327" s="163">
        <f t="shared" si="163"/>
        <v>100</v>
      </c>
      <c r="AL327" s="164">
        <f t="shared" si="164"/>
        <v>0</v>
      </c>
      <c r="AM327" s="164">
        <f t="shared" si="165"/>
        <v>0</v>
      </c>
      <c r="AN327" s="164">
        <f t="shared" si="166"/>
        <v>0</v>
      </c>
      <c r="AO327" s="164">
        <f t="shared" si="167"/>
        <v>0</v>
      </c>
      <c r="AP327" s="610" t="str">
        <f t="shared" si="170"/>
        <v xml:space="preserve"> </v>
      </c>
      <c r="AQ327" s="613" t="str">
        <f t="shared" si="168"/>
        <v xml:space="preserve"> </v>
      </c>
      <c r="AR327" s="613">
        <f t="shared" si="171"/>
        <v>88.75</v>
      </c>
      <c r="AS327" s="613" t="str">
        <f t="shared" si="172"/>
        <v xml:space="preserve"> </v>
      </c>
      <c r="AT327" s="613" t="str">
        <f t="shared" si="173"/>
        <v xml:space="preserve"> </v>
      </c>
      <c r="AU327" s="613" t="str">
        <f t="shared" si="174"/>
        <v xml:space="preserve"> </v>
      </c>
      <c r="AV327" s="614" t="str">
        <f t="shared" si="175"/>
        <v xml:space="preserve"> </v>
      </c>
      <c r="AW327" s="196">
        <f t="shared" si="148"/>
        <v>2</v>
      </c>
      <c r="AX327" s="165" t="str">
        <f t="shared" si="149"/>
        <v/>
      </c>
      <c r="AY327" s="193">
        <f t="shared" si="150"/>
        <v>2</v>
      </c>
      <c r="AZ327" s="183" t="str">
        <f t="shared" si="151"/>
        <v/>
      </c>
      <c r="BA327" s="173">
        <f t="shared" si="152"/>
        <v>0.25</v>
      </c>
      <c r="BB327" s="174" t="str">
        <f t="shared" si="153"/>
        <v/>
      </c>
      <c r="BC327" s="186">
        <f t="shared" si="176"/>
        <v>0.25</v>
      </c>
      <c r="BD327" s="174" t="str">
        <f t="shared" si="154"/>
        <v/>
      </c>
      <c r="BE327" s="201">
        <f t="shared" si="155"/>
        <v>5.75</v>
      </c>
      <c r="BF327" s="174" t="str">
        <f t="shared" si="156"/>
        <v/>
      </c>
      <c r="BG327" s="186">
        <f t="shared" si="157"/>
        <v>5.75</v>
      </c>
      <c r="BH327" s="175" t="str">
        <f t="shared" si="158"/>
        <v/>
      </c>
      <c r="BI327" s="632"/>
      <c r="BQ327" s="57" t="s">
        <v>2163</v>
      </c>
      <c r="BV327" s="57" t="s">
        <v>2164</v>
      </c>
      <c r="BW327" s="57"/>
      <c r="CC327" s="57" t="s">
        <v>2165</v>
      </c>
    </row>
    <row r="328" spans="1:81" ht="18.75" x14ac:dyDescent="0.3">
      <c r="A328" s="221"/>
      <c r="B328" s="222"/>
      <c r="C328" s="214">
        <v>317</v>
      </c>
      <c r="D328" s="205" t="s">
        <v>3796</v>
      </c>
      <c r="E328" s="81" t="s">
        <v>3649</v>
      </c>
      <c r="F328" s="17"/>
      <c r="G328" s="134">
        <v>44231</v>
      </c>
      <c r="H328" s="135">
        <v>44232</v>
      </c>
      <c r="I328" s="141" t="s">
        <v>27</v>
      </c>
      <c r="J328" s="25"/>
      <c r="K328" s="145"/>
      <c r="L328" s="28"/>
      <c r="M328" s="395">
        <v>44232</v>
      </c>
      <c r="N328" s="158">
        <f t="shared" si="159"/>
        <v>2</v>
      </c>
      <c r="O328" s="27"/>
      <c r="P328" s="27"/>
      <c r="Q328" s="27" t="s">
        <v>27</v>
      </c>
      <c r="R328" s="27"/>
      <c r="S328" s="27"/>
      <c r="T328" s="28"/>
      <c r="U328" s="29"/>
      <c r="V328" s="32">
        <v>0.5</v>
      </c>
      <c r="W328" s="318">
        <v>3</v>
      </c>
      <c r="X328" s="319">
        <v>2</v>
      </c>
      <c r="Y328" s="160">
        <f t="shared" si="145"/>
        <v>5.5</v>
      </c>
      <c r="Z328" s="159">
        <f t="shared" si="160"/>
        <v>65</v>
      </c>
      <c r="AA328" s="327"/>
      <c r="AB328" s="400">
        <f t="shared" si="169"/>
        <v>-30</v>
      </c>
      <c r="AC328" s="371"/>
      <c r="AD328" s="226" t="str">
        <f t="shared" si="146"/>
        <v/>
      </c>
      <c r="AE328" s="368">
        <f t="shared" si="161"/>
        <v>35</v>
      </c>
      <c r="AF328" s="339">
        <v>1.25</v>
      </c>
      <c r="AG328" s="338">
        <v>1.25</v>
      </c>
      <c r="AH328" s="336">
        <v>36.25</v>
      </c>
      <c r="AI328" s="161">
        <f t="shared" si="162"/>
        <v>36.25</v>
      </c>
      <c r="AJ328" s="162">
        <f t="shared" si="147"/>
        <v>106.25</v>
      </c>
      <c r="AK328" s="163">
        <f t="shared" si="163"/>
        <v>70</v>
      </c>
      <c r="AL328" s="164">
        <f t="shared" si="164"/>
        <v>0</v>
      </c>
      <c r="AM328" s="164">
        <f t="shared" si="165"/>
        <v>0</v>
      </c>
      <c r="AN328" s="164">
        <f t="shared" si="166"/>
        <v>0</v>
      </c>
      <c r="AO328" s="164">
        <f t="shared" si="167"/>
        <v>0</v>
      </c>
      <c r="AP328" s="610" t="str">
        <f t="shared" si="170"/>
        <v xml:space="preserve"> </v>
      </c>
      <c r="AQ328" s="613">
        <f t="shared" si="168"/>
        <v>36.25</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f t="shared" si="148"/>
        <v>2</v>
      </c>
      <c r="AX328" s="165" t="str">
        <f t="shared" si="149"/>
        <v/>
      </c>
      <c r="AY328" s="193">
        <f t="shared" si="150"/>
        <v>2</v>
      </c>
      <c r="AZ328" s="183" t="str">
        <f t="shared" si="151"/>
        <v/>
      </c>
      <c r="BA328" s="173">
        <f t="shared" si="152"/>
        <v>0.5</v>
      </c>
      <c r="BB328" s="174" t="str">
        <f t="shared" si="153"/>
        <v/>
      </c>
      <c r="BC328" s="186">
        <f t="shared" si="176"/>
        <v>0.5</v>
      </c>
      <c r="BD328" s="174" t="str">
        <f t="shared" si="154"/>
        <v/>
      </c>
      <c r="BE328" s="201">
        <f t="shared" si="155"/>
        <v>3</v>
      </c>
      <c r="BF328" s="174" t="str">
        <f t="shared" si="156"/>
        <v/>
      </c>
      <c r="BG328" s="186">
        <f t="shared" si="157"/>
        <v>3</v>
      </c>
      <c r="BH328" s="175" t="str">
        <f t="shared" si="158"/>
        <v/>
      </c>
      <c r="BI328" s="632"/>
      <c r="BQ328" s="57" t="s">
        <v>2166</v>
      </c>
      <c r="BV328" s="57" t="s">
        <v>2167</v>
      </c>
      <c r="BW328" s="57"/>
      <c r="CC328" s="57" t="s">
        <v>2168</v>
      </c>
    </row>
    <row r="329" spans="1:81" ht="18.75" x14ac:dyDescent="0.3">
      <c r="A329" s="221"/>
      <c r="B329" s="222"/>
      <c r="C329" s="214">
        <v>318</v>
      </c>
      <c r="D329" s="205" t="s">
        <v>3797</v>
      </c>
      <c r="E329" s="81" t="s">
        <v>3649</v>
      </c>
      <c r="F329" s="17"/>
      <c r="G329" s="134">
        <v>44232</v>
      </c>
      <c r="H329" s="645">
        <v>44246</v>
      </c>
      <c r="I329" s="141" t="s">
        <v>27</v>
      </c>
      <c r="J329" s="25"/>
      <c r="K329" s="145"/>
      <c r="L329" s="28"/>
      <c r="M329" s="646">
        <v>44246</v>
      </c>
      <c r="N329" s="158">
        <f t="shared" si="159"/>
        <v>11</v>
      </c>
      <c r="O329" s="27"/>
      <c r="P329" s="27"/>
      <c r="Q329" s="27" t="s">
        <v>27</v>
      </c>
      <c r="R329" s="27"/>
      <c r="S329" s="27"/>
      <c r="T329" s="28"/>
      <c r="U329" s="29"/>
      <c r="V329" s="32">
        <v>1</v>
      </c>
      <c r="W329" s="318">
        <v>1.5</v>
      </c>
      <c r="X329" s="319">
        <v>1.5</v>
      </c>
      <c r="Y329" s="160">
        <f t="shared" si="145"/>
        <v>4</v>
      </c>
      <c r="Z329" s="159">
        <f t="shared" si="160"/>
        <v>40</v>
      </c>
      <c r="AA329" s="327"/>
      <c r="AB329" s="400">
        <f t="shared" si="169"/>
        <v>-30</v>
      </c>
      <c r="AC329" s="371"/>
      <c r="AD329" s="226" t="str">
        <f t="shared" si="146"/>
        <v/>
      </c>
      <c r="AE329" s="368">
        <f t="shared" si="161"/>
        <v>10</v>
      </c>
      <c r="AF329" s="339">
        <v>8.6</v>
      </c>
      <c r="AG329" s="338">
        <v>8.6</v>
      </c>
      <c r="AH329" s="336"/>
      <c r="AI329" s="161">
        <f t="shared" si="162"/>
        <v>18.600000000000001</v>
      </c>
      <c r="AJ329" s="162">
        <f t="shared" si="147"/>
        <v>78.599999999999994</v>
      </c>
      <c r="AK329" s="163">
        <f t="shared" si="163"/>
        <v>78.599999999999994</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f t="shared" si="148"/>
        <v>11</v>
      </c>
      <c r="AX329" s="165" t="str">
        <f t="shared" si="149"/>
        <v/>
      </c>
      <c r="AY329" s="193">
        <f t="shared" si="150"/>
        <v>11</v>
      </c>
      <c r="AZ329" s="183" t="str">
        <f t="shared" si="151"/>
        <v/>
      </c>
      <c r="BA329" s="173">
        <f t="shared" si="152"/>
        <v>1</v>
      </c>
      <c r="BB329" s="174" t="str">
        <f t="shared" si="153"/>
        <v/>
      </c>
      <c r="BC329" s="186">
        <f t="shared" si="176"/>
        <v>1</v>
      </c>
      <c r="BD329" s="174" t="str">
        <f t="shared" si="154"/>
        <v/>
      </c>
      <c r="BE329" s="201">
        <f t="shared" si="155"/>
        <v>1.5</v>
      </c>
      <c r="BF329" s="174" t="str">
        <f t="shared" si="156"/>
        <v/>
      </c>
      <c r="BG329" s="186">
        <f t="shared" si="157"/>
        <v>1.5</v>
      </c>
      <c r="BH329" s="175" t="str">
        <f t="shared" si="158"/>
        <v/>
      </c>
      <c r="BI329" s="632"/>
      <c r="BQ329" s="57" t="s">
        <v>2169</v>
      </c>
      <c r="BV329" s="57" t="s">
        <v>2170</v>
      </c>
      <c r="BW329" s="57"/>
      <c r="CC329" s="57" t="s">
        <v>2171</v>
      </c>
    </row>
    <row r="330" spans="1:81" ht="18.75" x14ac:dyDescent="0.3">
      <c r="A330" s="221"/>
      <c r="B330" s="222"/>
      <c r="C330" s="213">
        <v>319</v>
      </c>
      <c r="D330" s="205" t="s">
        <v>3798</v>
      </c>
      <c r="E330" s="81" t="s">
        <v>3649</v>
      </c>
      <c r="F330" s="17"/>
      <c r="G330" s="131">
        <v>44243</v>
      </c>
      <c r="H330" s="136">
        <v>44246</v>
      </c>
      <c r="I330" s="140" t="s">
        <v>27</v>
      </c>
      <c r="J330" s="78"/>
      <c r="K330" s="144"/>
      <c r="L330" s="119"/>
      <c r="M330" s="394">
        <v>44246</v>
      </c>
      <c r="N330" s="158">
        <f t="shared" si="159"/>
        <v>4</v>
      </c>
      <c r="O330" s="27"/>
      <c r="P330" s="27"/>
      <c r="Q330" s="27" t="s">
        <v>27</v>
      </c>
      <c r="R330" s="27"/>
      <c r="S330" s="27"/>
      <c r="T330" s="28" t="s">
        <v>27</v>
      </c>
      <c r="U330" s="29"/>
      <c r="V330" s="32">
        <v>0.25</v>
      </c>
      <c r="W330" s="318">
        <v>0.25</v>
      </c>
      <c r="X330" s="319">
        <v>0.5</v>
      </c>
      <c r="Y330" s="160">
        <f t="shared" si="145"/>
        <v>1</v>
      </c>
      <c r="Z330" s="159">
        <f t="shared" si="160"/>
        <v>7.5</v>
      </c>
      <c r="AA330" s="327"/>
      <c r="AB330" s="400">
        <f t="shared" si="169"/>
        <v>-30</v>
      </c>
      <c r="AC330" s="371"/>
      <c r="AD330" s="226" t="str">
        <f t="shared" si="146"/>
        <v/>
      </c>
      <c r="AE330" s="368">
        <f t="shared" si="161"/>
        <v>-22.5</v>
      </c>
      <c r="AF330" s="339">
        <v>1.25</v>
      </c>
      <c r="AG330" s="338">
        <v>1.25</v>
      </c>
      <c r="AH330" s="336"/>
      <c r="AI330" s="161">
        <f t="shared" si="162"/>
        <v>1.25</v>
      </c>
      <c r="AJ330" s="162">
        <f t="shared" si="147"/>
        <v>18.75</v>
      </c>
      <c r="AK330" s="163">
        <f t="shared" si="163"/>
        <v>18.75</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f t="shared" si="148"/>
        <v>4</v>
      </c>
      <c r="AX330" s="165" t="str">
        <f t="shared" si="149"/>
        <v/>
      </c>
      <c r="AY330" s="193">
        <f t="shared" si="150"/>
        <v>4</v>
      </c>
      <c r="AZ330" s="183" t="str">
        <f t="shared" si="151"/>
        <v/>
      </c>
      <c r="BA330" s="173">
        <f t="shared" si="152"/>
        <v>0.25</v>
      </c>
      <c r="BB330" s="174" t="str">
        <f t="shared" si="153"/>
        <v/>
      </c>
      <c r="BC330" s="186">
        <f t="shared" si="176"/>
        <v>0.25</v>
      </c>
      <c r="BD330" s="174" t="str">
        <f t="shared" si="154"/>
        <v/>
      </c>
      <c r="BE330" s="201">
        <f t="shared" si="155"/>
        <v>0.25</v>
      </c>
      <c r="BF330" s="174" t="str">
        <f t="shared" si="156"/>
        <v/>
      </c>
      <c r="BG330" s="186">
        <f t="shared" si="157"/>
        <v>0.25</v>
      </c>
      <c r="BH330" s="175" t="str">
        <f t="shared" si="158"/>
        <v/>
      </c>
      <c r="BI330" s="632"/>
      <c r="BQ330" s="57" t="s">
        <v>2172</v>
      </c>
      <c r="BV330" s="57" t="s">
        <v>2173</v>
      </c>
      <c r="BW330" s="57"/>
      <c r="CC330" s="57" t="s">
        <v>2174</v>
      </c>
    </row>
    <row r="331" spans="1:81" ht="18.75" x14ac:dyDescent="0.3">
      <c r="A331" s="221"/>
      <c r="B331" s="222"/>
      <c r="C331" s="214">
        <v>320</v>
      </c>
      <c r="D331" s="207" t="s">
        <v>3799</v>
      </c>
      <c r="E331" s="81" t="s">
        <v>3649</v>
      </c>
      <c r="F331" s="17"/>
      <c r="G331" s="131">
        <v>44236</v>
      </c>
      <c r="H331" s="677">
        <v>44250</v>
      </c>
      <c r="I331" s="140" t="s">
        <v>27</v>
      </c>
      <c r="J331" s="78"/>
      <c r="K331" s="144"/>
      <c r="L331" s="119"/>
      <c r="M331" s="674">
        <v>44250</v>
      </c>
      <c r="N331" s="158">
        <f t="shared" si="159"/>
        <v>11</v>
      </c>
      <c r="O331" s="27"/>
      <c r="P331" s="27"/>
      <c r="Q331" s="27" t="s">
        <v>27</v>
      </c>
      <c r="R331" s="27"/>
      <c r="S331" s="27"/>
      <c r="T331" s="28"/>
      <c r="U331" s="29"/>
      <c r="V331" s="32">
        <v>0.75</v>
      </c>
      <c r="W331" s="318">
        <v>1</v>
      </c>
      <c r="X331" s="319">
        <v>1.5</v>
      </c>
      <c r="Y331" s="160">
        <f t="shared" si="145"/>
        <v>3.25</v>
      </c>
      <c r="Z331" s="159">
        <f t="shared" si="160"/>
        <v>27.5</v>
      </c>
      <c r="AA331" s="327"/>
      <c r="AB331" s="400">
        <f t="shared" si="169"/>
        <v>-30</v>
      </c>
      <c r="AC331" s="371"/>
      <c r="AD331" s="226" t="str">
        <f t="shared" si="146"/>
        <v/>
      </c>
      <c r="AE331" s="368">
        <f t="shared" si="161"/>
        <v>-2.5</v>
      </c>
      <c r="AF331" s="339">
        <v>8.75</v>
      </c>
      <c r="AG331" s="338">
        <v>8.75</v>
      </c>
      <c r="AH331" s="336">
        <v>8.75</v>
      </c>
      <c r="AI331" s="161">
        <f t="shared" si="162"/>
        <v>8.75</v>
      </c>
      <c r="AJ331" s="162">
        <f t="shared" si="147"/>
        <v>66.25</v>
      </c>
      <c r="AK331" s="163">
        <f t="shared" si="163"/>
        <v>57.5</v>
      </c>
      <c r="AL331" s="164">
        <f t="shared" si="164"/>
        <v>0</v>
      </c>
      <c r="AM331" s="164">
        <f t="shared" si="165"/>
        <v>0</v>
      </c>
      <c r="AN331" s="164">
        <f t="shared" si="166"/>
        <v>0</v>
      </c>
      <c r="AO331" s="164">
        <f t="shared" si="167"/>
        <v>0</v>
      </c>
      <c r="AP331" s="610" t="str">
        <f t="shared" si="170"/>
        <v xml:space="preserve"> </v>
      </c>
      <c r="AQ331" s="613">
        <f t="shared" si="168"/>
        <v>8.75</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f t="shared" si="148"/>
        <v>11</v>
      </c>
      <c r="AX331" s="165" t="str">
        <f t="shared" si="149"/>
        <v/>
      </c>
      <c r="AY331" s="193">
        <f t="shared" si="150"/>
        <v>11</v>
      </c>
      <c r="AZ331" s="183" t="str">
        <f t="shared" si="151"/>
        <v/>
      </c>
      <c r="BA331" s="173">
        <f t="shared" si="152"/>
        <v>0.75</v>
      </c>
      <c r="BB331" s="174" t="str">
        <f t="shared" si="153"/>
        <v/>
      </c>
      <c r="BC331" s="186">
        <f t="shared" si="176"/>
        <v>0.75</v>
      </c>
      <c r="BD331" s="174" t="str">
        <f t="shared" si="154"/>
        <v/>
      </c>
      <c r="BE331" s="201">
        <f t="shared" si="155"/>
        <v>1</v>
      </c>
      <c r="BF331" s="174" t="str">
        <f t="shared" si="156"/>
        <v/>
      </c>
      <c r="BG331" s="186">
        <f t="shared" si="157"/>
        <v>1</v>
      </c>
      <c r="BH331" s="175" t="str">
        <f t="shared" si="158"/>
        <v/>
      </c>
      <c r="BI331" s="632"/>
      <c r="BQ331" s="57" t="s">
        <v>2175</v>
      </c>
      <c r="BV331" s="57" t="s">
        <v>2176</v>
      </c>
      <c r="BW331" s="57"/>
      <c r="CC331" s="57" t="s">
        <v>2177</v>
      </c>
    </row>
    <row r="332" spans="1:81" ht="18.75" x14ac:dyDescent="0.3">
      <c r="A332" s="221"/>
      <c r="B332" s="222"/>
      <c r="C332" s="213">
        <v>321</v>
      </c>
      <c r="D332" s="205" t="s">
        <v>3800</v>
      </c>
      <c r="E332" s="81" t="s">
        <v>3649</v>
      </c>
      <c r="F332" s="17"/>
      <c r="G332" s="134">
        <v>44246</v>
      </c>
      <c r="H332" s="135">
        <v>44246</v>
      </c>
      <c r="I332" s="141" t="s">
        <v>27</v>
      </c>
      <c r="J332" s="25"/>
      <c r="K332" s="145"/>
      <c r="L332" s="28"/>
      <c r="M332" s="395">
        <v>44246</v>
      </c>
      <c r="N332" s="158">
        <f t="shared" si="159"/>
        <v>1</v>
      </c>
      <c r="O332" s="27"/>
      <c r="P332" s="27"/>
      <c r="Q332" s="27" t="s">
        <v>27</v>
      </c>
      <c r="R332" s="27"/>
      <c r="S332" s="27"/>
      <c r="T332" s="28"/>
      <c r="U332" s="29"/>
      <c r="V332" s="32">
        <v>0.25</v>
      </c>
      <c r="W332" s="318">
        <v>1.5</v>
      </c>
      <c r="X332" s="319">
        <v>1</v>
      </c>
      <c r="Y332" s="160">
        <f t="shared" ref="Y332:Y395" si="177">V332+W332+X332</f>
        <v>2.75</v>
      </c>
      <c r="Z332" s="159">
        <f t="shared" si="160"/>
        <v>32.5</v>
      </c>
      <c r="AA332" s="327"/>
      <c r="AB332" s="400">
        <f t="shared" si="169"/>
        <v>-30</v>
      </c>
      <c r="AC332" s="371"/>
      <c r="AD332" s="226" t="str">
        <f t="shared" ref="AD332:AD395" si="178">IF(F332="x",(0-((V332*10)+(W332*20))),"")</f>
        <v/>
      </c>
      <c r="AE332" s="368">
        <f t="shared" si="161"/>
        <v>2.5</v>
      </c>
      <c r="AF332" s="339">
        <v>1.25</v>
      </c>
      <c r="AG332" s="338">
        <v>1.25</v>
      </c>
      <c r="AH332" s="336">
        <v>3.75</v>
      </c>
      <c r="AI332" s="161">
        <f t="shared" si="162"/>
        <v>3.75</v>
      </c>
      <c r="AJ332" s="162">
        <f t="shared" ref="AJ332:AJ395" si="179">(X332*20)+Z332+AA332+AF332</f>
        <v>53.75</v>
      </c>
      <c r="AK332" s="163">
        <f t="shared" si="163"/>
        <v>50</v>
      </c>
      <c r="AL332" s="164">
        <f t="shared" si="164"/>
        <v>0</v>
      </c>
      <c r="AM332" s="164">
        <f t="shared" si="165"/>
        <v>0</v>
      </c>
      <c r="AN332" s="164">
        <f t="shared" si="166"/>
        <v>0</v>
      </c>
      <c r="AO332" s="164">
        <f t="shared" si="167"/>
        <v>0</v>
      </c>
      <c r="AP332" s="610">
        <f t="shared" si="170"/>
        <v>3.75</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f t="shared" ref="AW332:AW395" si="180">IF(N332&gt;0,N332,"")</f>
        <v>1</v>
      </c>
      <c r="AX332" s="165" t="str">
        <f t="shared" ref="AX332:AX395" si="181">IF(AND(K332="x",AW332&gt;0),AW332,"")</f>
        <v/>
      </c>
      <c r="AY332" s="193">
        <f t="shared" ref="AY332:AY395" si="182">IF(OR(K332="x",F332="x",AW332&lt;=0),"",AW332)</f>
        <v>1</v>
      </c>
      <c r="AZ332" s="183" t="str">
        <f t="shared" ref="AZ332:AZ395" si="183">IF(AND(F332="x",AW332&gt;0),AW332,"")</f>
        <v/>
      </c>
      <c r="BA332" s="173">
        <f t="shared" ref="BA332:BA395" si="184">IF(V332&gt;0,V332,"")</f>
        <v>0.25</v>
      </c>
      <c r="BB332" s="174" t="str">
        <f t="shared" ref="BB332:BB395" si="185">IF(AND(K332="x",BA332&gt;0),BA332,"")</f>
        <v/>
      </c>
      <c r="BC332" s="186">
        <f t="shared" si="176"/>
        <v>0.25</v>
      </c>
      <c r="BD332" s="174" t="str">
        <f t="shared" ref="BD332:BD395" si="186">IF(AND(F332="x",BA332&gt;0),BA332,"")</f>
        <v/>
      </c>
      <c r="BE332" s="201">
        <f t="shared" ref="BE332:BE395" si="187">IF(W332&gt;0,W332,"")</f>
        <v>1.5</v>
      </c>
      <c r="BF332" s="174" t="str">
        <f t="shared" ref="BF332:BF395" si="188">IF(AND(K332="x",BE332&gt;0),BE332,"")</f>
        <v/>
      </c>
      <c r="BG332" s="186">
        <f t="shared" ref="BG332:BG395" si="189">IF(OR(K332="x",F332="x",BE332&lt;=0),"",BE332)</f>
        <v>1.5</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t="s">
        <v>3801</v>
      </c>
      <c r="E333" s="81" t="s">
        <v>3649</v>
      </c>
      <c r="F333" s="17"/>
      <c r="G333" s="134">
        <v>44236</v>
      </c>
      <c r="H333" s="135">
        <v>44250</v>
      </c>
      <c r="I333" s="141" t="s">
        <v>27</v>
      </c>
      <c r="J333" s="25" t="s">
        <v>27</v>
      </c>
      <c r="K333" s="145"/>
      <c r="L333" s="28"/>
      <c r="M333" s="395">
        <v>44250</v>
      </c>
      <c r="N333" s="158">
        <f t="shared" ref="N333:N396" si="191">IF((NETWORKDAYS(G333,M333)&gt;0),(NETWORKDAYS(G333,M333)),"")</f>
        <v>11</v>
      </c>
      <c r="O333" s="27"/>
      <c r="P333" s="27"/>
      <c r="Q333" s="27" t="s">
        <v>27</v>
      </c>
      <c r="R333" s="27"/>
      <c r="S333" s="27"/>
      <c r="T333" s="28"/>
      <c r="U333" s="29"/>
      <c r="V333" s="32">
        <v>0.75</v>
      </c>
      <c r="W333" s="318">
        <v>0.25</v>
      </c>
      <c r="X333" s="319">
        <v>0.5</v>
      </c>
      <c r="Y333" s="160">
        <f t="shared" si="177"/>
        <v>1.5</v>
      </c>
      <c r="Z333" s="159">
        <f t="shared" ref="Z333:Z396" si="192">IF((F333="x"),0,((V333*10)+(W333*20)))</f>
        <v>12.5</v>
      </c>
      <c r="AA333" s="327"/>
      <c r="AB333" s="400">
        <f t="shared" si="169"/>
        <v>-30</v>
      </c>
      <c r="AC333" s="371"/>
      <c r="AD333" s="226" t="str">
        <f t="shared" si="178"/>
        <v/>
      </c>
      <c r="AE333" s="368">
        <f t="shared" ref="AE333:AE396" si="193">IF(AND(Z333&gt;0,F333="x"),0,IF(AND(Z333&gt;0,AC333="x"),Z333-60,IF(AND(Z333&gt;0,AB333=-30),Z333+AB333,0)))</f>
        <v>-17.5</v>
      </c>
      <c r="AF333" s="339">
        <v>1.25</v>
      </c>
      <c r="AG333" s="338">
        <v>1.25</v>
      </c>
      <c r="AH333" s="336"/>
      <c r="AI333" s="161">
        <f t="shared" ref="AI333:AI396" si="194">IF(AE333&lt;=0,AG333,AE333+AG333)</f>
        <v>1.25</v>
      </c>
      <c r="AJ333" s="162">
        <f t="shared" si="179"/>
        <v>23.75</v>
      </c>
      <c r="AK333" s="163">
        <f t="shared" ref="AK333:AK396" si="195">AJ333-AH333</f>
        <v>23.75</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f t="shared" si="180"/>
        <v>11</v>
      </c>
      <c r="AX333" s="165" t="str">
        <f t="shared" si="181"/>
        <v/>
      </c>
      <c r="AY333" s="193">
        <f t="shared" si="182"/>
        <v>11</v>
      </c>
      <c r="AZ333" s="183" t="str">
        <f t="shared" si="183"/>
        <v/>
      </c>
      <c r="BA333" s="173">
        <f t="shared" si="184"/>
        <v>0.75</v>
      </c>
      <c r="BB333" s="174" t="str">
        <f t="shared" si="185"/>
        <v/>
      </c>
      <c r="BC333" s="186">
        <f t="shared" si="176"/>
        <v>0.75</v>
      </c>
      <c r="BD333" s="174" t="str">
        <f t="shared" si="186"/>
        <v/>
      </c>
      <c r="BE333" s="201">
        <f t="shared" si="187"/>
        <v>0.25</v>
      </c>
      <c r="BF333" s="174" t="str">
        <f t="shared" si="188"/>
        <v/>
      </c>
      <c r="BG333" s="186">
        <f t="shared" si="189"/>
        <v>0.25</v>
      </c>
      <c r="BH333" s="175" t="str">
        <f t="shared" si="190"/>
        <v/>
      </c>
      <c r="BI333" s="632"/>
      <c r="BQ333" s="57" t="s">
        <v>2181</v>
      </c>
      <c r="BV333" s="57" t="s">
        <v>2182</v>
      </c>
      <c r="BW333" s="57"/>
      <c r="CC333" s="57" t="s">
        <v>2183</v>
      </c>
    </row>
    <row r="334" spans="1:81" ht="18.75" x14ac:dyDescent="0.3">
      <c r="A334" s="221"/>
      <c r="B334" s="222"/>
      <c r="C334" s="214">
        <v>323</v>
      </c>
      <c r="D334" s="205" t="s">
        <v>3802</v>
      </c>
      <c r="E334" s="81" t="s">
        <v>3649</v>
      </c>
      <c r="F334" s="17"/>
      <c r="G334" s="134">
        <v>44246</v>
      </c>
      <c r="H334" s="135">
        <v>44251</v>
      </c>
      <c r="I334" s="141" t="s">
        <v>27</v>
      </c>
      <c r="J334" s="25"/>
      <c r="K334" s="145"/>
      <c r="L334" s="28"/>
      <c r="M334" s="395">
        <v>44251</v>
      </c>
      <c r="N334" s="158">
        <f t="shared" si="191"/>
        <v>4</v>
      </c>
      <c r="O334" s="27" t="s">
        <v>27</v>
      </c>
      <c r="P334" s="27"/>
      <c r="Q334" s="27"/>
      <c r="R334" s="27"/>
      <c r="S334" s="27"/>
      <c r="T334" s="28"/>
      <c r="U334" s="29"/>
      <c r="V334" s="32">
        <v>0.25</v>
      </c>
      <c r="W334" s="318"/>
      <c r="X334" s="319">
        <v>0.5</v>
      </c>
      <c r="Y334" s="160">
        <f t="shared" si="177"/>
        <v>0.75</v>
      </c>
      <c r="Z334" s="159">
        <f t="shared" si="192"/>
        <v>2.5</v>
      </c>
      <c r="AA334" s="327"/>
      <c r="AB334" s="400">
        <f t="shared" ref="AB334:AB397" si="201">IF(AND(Z334&gt;=0,F334="x"),0,IF(AND(Z334&gt;0,AC334="x"),0,IF(Z334&gt;0,0-30,0)))</f>
        <v>-30</v>
      </c>
      <c r="AC334" s="371"/>
      <c r="AD334" s="226" t="str">
        <f t="shared" si="178"/>
        <v/>
      </c>
      <c r="AE334" s="368">
        <f t="shared" si="193"/>
        <v>-27.5</v>
      </c>
      <c r="AF334" s="339">
        <v>1.25</v>
      </c>
      <c r="AG334" s="338">
        <v>1.25</v>
      </c>
      <c r="AH334" s="336">
        <v>1.25</v>
      </c>
      <c r="AI334" s="161">
        <f t="shared" si="194"/>
        <v>1.25</v>
      </c>
      <c r="AJ334" s="162">
        <f t="shared" si="179"/>
        <v>13.75</v>
      </c>
      <c r="AK334" s="163">
        <f t="shared" si="195"/>
        <v>12.5</v>
      </c>
      <c r="AL334" s="164">
        <f t="shared" si="196"/>
        <v>0</v>
      </c>
      <c r="AM334" s="164">
        <f t="shared" si="197"/>
        <v>0</v>
      </c>
      <c r="AN334" s="164">
        <f t="shared" si="198"/>
        <v>0</v>
      </c>
      <c r="AO334" s="164">
        <f t="shared" si="199"/>
        <v>0</v>
      </c>
      <c r="AP334" s="610">
        <f t="shared" ref="AP334:AP397" si="202">IF(AND(AH334&gt;0,AH334&lt;5),AH334," ")</f>
        <v>1.25</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f t="shared" si="180"/>
        <v>4</v>
      </c>
      <c r="AX334" s="165" t="str">
        <f t="shared" si="181"/>
        <v/>
      </c>
      <c r="AY334" s="193">
        <f t="shared" si="182"/>
        <v>4</v>
      </c>
      <c r="AZ334" s="183" t="str">
        <f t="shared" si="183"/>
        <v/>
      </c>
      <c r="BA334" s="173">
        <f t="shared" si="184"/>
        <v>0.25</v>
      </c>
      <c r="BB334" s="174" t="str">
        <f t="shared" si="185"/>
        <v/>
      </c>
      <c r="BC334" s="186">
        <f t="shared" si="176"/>
        <v>0.25</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t="s">
        <v>3803</v>
      </c>
      <c r="E335" s="81" t="s">
        <v>3649</v>
      </c>
      <c r="F335" s="17"/>
      <c r="G335" s="134">
        <v>44246</v>
      </c>
      <c r="H335" s="135">
        <v>44271</v>
      </c>
      <c r="I335" s="141" t="s">
        <v>27</v>
      </c>
      <c r="J335" s="25"/>
      <c r="K335" s="145" t="s">
        <v>27</v>
      </c>
      <c r="L335" s="28"/>
      <c r="M335" s="395">
        <v>44271</v>
      </c>
      <c r="N335" s="158">
        <f t="shared" si="191"/>
        <v>18</v>
      </c>
      <c r="O335" s="27"/>
      <c r="P335" s="27"/>
      <c r="Q335" s="27" t="s">
        <v>27</v>
      </c>
      <c r="R335" s="27"/>
      <c r="S335" s="27"/>
      <c r="T335" s="28"/>
      <c r="U335" s="29"/>
      <c r="V335" s="32">
        <v>1</v>
      </c>
      <c r="W335" s="318">
        <v>12.25</v>
      </c>
      <c r="X335" s="319">
        <v>6</v>
      </c>
      <c r="Y335" s="160">
        <f t="shared" si="177"/>
        <v>19.25</v>
      </c>
      <c r="Z335" s="159">
        <f t="shared" si="192"/>
        <v>255</v>
      </c>
      <c r="AA335" s="327"/>
      <c r="AB335" s="400">
        <f t="shared" si="201"/>
        <v>-30</v>
      </c>
      <c r="AC335" s="371"/>
      <c r="AD335" s="226" t="str">
        <f t="shared" si="178"/>
        <v/>
      </c>
      <c r="AE335" s="368">
        <f t="shared" si="193"/>
        <v>225</v>
      </c>
      <c r="AF335" s="339">
        <v>11</v>
      </c>
      <c r="AG335" s="338">
        <v>11</v>
      </c>
      <c r="AH335" s="336">
        <v>236</v>
      </c>
      <c r="AI335" s="161">
        <f t="shared" si="194"/>
        <v>236</v>
      </c>
      <c r="AJ335" s="162">
        <f t="shared" si="179"/>
        <v>386</v>
      </c>
      <c r="AK335" s="163">
        <f t="shared" si="195"/>
        <v>150</v>
      </c>
      <c r="AL335" s="164">
        <f t="shared" si="196"/>
        <v>236</v>
      </c>
      <c r="AM335" s="164">
        <f t="shared" si="197"/>
        <v>236</v>
      </c>
      <c r="AN335" s="164">
        <f t="shared" si="198"/>
        <v>386</v>
      </c>
      <c r="AO335" s="164">
        <f t="shared" si="199"/>
        <v>150</v>
      </c>
      <c r="AP335" s="610" t="str">
        <f t="shared" si="202"/>
        <v xml:space="preserve"> </v>
      </c>
      <c r="AQ335" s="613" t="str">
        <f t="shared" si="200"/>
        <v xml:space="preserve"> </v>
      </c>
      <c r="AR335" s="613" t="str">
        <f t="shared" si="203"/>
        <v xml:space="preserve"> </v>
      </c>
      <c r="AS335" s="613">
        <f t="shared" si="204"/>
        <v>236</v>
      </c>
      <c r="AT335" s="613" t="str">
        <f t="shared" si="205"/>
        <v xml:space="preserve"> </v>
      </c>
      <c r="AU335" s="613" t="str">
        <f t="shared" si="206"/>
        <v xml:space="preserve"> </v>
      </c>
      <c r="AV335" s="614" t="str">
        <f t="shared" si="207"/>
        <v xml:space="preserve"> </v>
      </c>
      <c r="AW335" s="196">
        <f t="shared" si="180"/>
        <v>18</v>
      </c>
      <c r="AX335" s="165">
        <f t="shared" si="181"/>
        <v>18</v>
      </c>
      <c r="AY335" s="193" t="str">
        <f t="shared" si="182"/>
        <v/>
      </c>
      <c r="AZ335" s="183" t="str">
        <f t="shared" si="183"/>
        <v/>
      </c>
      <c r="BA335" s="173">
        <f t="shared" si="184"/>
        <v>1</v>
      </c>
      <c r="BB335" s="174">
        <f t="shared" si="185"/>
        <v>1</v>
      </c>
      <c r="BC335" s="186" t="str">
        <f t="shared" si="176"/>
        <v/>
      </c>
      <c r="BD335" s="174" t="str">
        <f t="shared" si="186"/>
        <v/>
      </c>
      <c r="BE335" s="201">
        <f t="shared" si="187"/>
        <v>12.25</v>
      </c>
      <c r="BF335" s="174">
        <f t="shared" si="188"/>
        <v>12.25</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t="s">
        <v>3804</v>
      </c>
      <c r="E336" s="81" t="s">
        <v>3649</v>
      </c>
      <c r="F336" s="17"/>
      <c r="G336" s="134">
        <v>44250</v>
      </c>
      <c r="H336" s="135">
        <v>44264</v>
      </c>
      <c r="I336" s="141" t="s">
        <v>27</v>
      </c>
      <c r="J336" s="25"/>
      <c r="K336" s="145" t="s">
        <v>27</v>
      </c>
      <c r="L336" s="28"/>
      <c r="M336" s="395">
        <v>44271</v>
      </c>
      <c r="N336" s="158">
        <f t="shared" si="191"/>
        <v>16</v>
      </c>
      <c r="O336" s="27"/>
      <c r="P336" s="27"/>
      <c r="Q336" s="27" t="s">
        <v>27</v>
      </c>
      <c r="R336" s="27"/>
      <c r="S336" s="27"/>
      <c r="T336" s="28"/>
      <c r="U336" s="29"/>
      <c r="V336" s="32">
        <v>1</v>
      </c>
      <c r="W336" s="318">
        <v>21</v>
      </c>
      <c r="X336" s="319">
        <v>10</v>
      </c>
      <c r="Y336" s="160">
        <f t="shared" si="177"/>
        <v>32</v>
      </c>
      <c r="Z336" s="159">
        <f t="shared" si="192"/>
        <v>430</v>
      </c>
      <c r="AA336" s="327"/>
      <c r="AB336" s="400">
        <f t="shared" si="201"/>
        <v>-30</v>
      </c>
      <c r="AC336" s="371"/>
      <c r="AD336" s="226" t="str">
        <f t="shared" si="178"/>
        <v/>
      </c>
      <c r="AE336" s="368">
        <f t="shared" si="193"/>
        <v>400</v>
      </c>
      <c r="AF336" s="339">
        <v>57.2</v>
      </c>
      <c r="AG336" s="338">
        <v>57.2</v>
      </c>
      <c r="AH336" s="336">
        <v>457.2</v>
      </c>
      <c r="AI336" s="161">
        <f t="shared" si="194"/>
        <v>457.2</v>
      </c>
      <c r="AJ336" s="162">
        <f t="shared" si="179"/>
        <v>687.2</v>
      </c>
      <c r="AK336" s="163">
        <f t="shared" si="195"/>
        <v>230.00000000000006</v>
      </c>
      <c r="AL336" s="164">
        <f t="shared" si="196"/>
        <v>457.2</v>
      </c>
      <c r="AM336" s="164">
        <f t="shared" si="197"/>
        <v>457.2</v>
      </c>
      <c r="AN336" s="164">
        <f t="shared" si="198"/>
        <v>687.2</v>
      </c>
      <c r="AO336" s="164">
        <f t="shared" si="199"/>
        <v>230.00000000000006</v>
      </c>
      <c r="AP336" s="610" t="str">
        <f t="shared" si="202"/>
        <v xml:space="preserve"> </v>
      </c>
      <c r="AQ336" s="613" t="str">
        <f t="shared" si="200"/>
        <v xml:space="preserve"> </v>
      </c>
      <c r="AR336" s="613" t="str">
        <f t="shared" si="203"/>
        <v xml:space="preserve"> </v>
      </c>
      <c r="AS336" s="613">
        <f t="shared" si="204"/>
        <v>457.2</v>
      </c>
      <c r="AT336" s="613" t="str">
        <f t="shared" si="205"/>
        <v xml:space="preserve"> </v>
      </c>
      <c r="AU336" s="613" t="str">
        <f t="shared" si="206"/>
        <v xml:space="preserve"> </v>
      </c>
      <c r="AV336" s="614" t="str">
        <f t="shared" si="207"/>
        <v xml:space="preserve"> </v>
      </c>
      <c r="AW336" s="196">
        <f t="shared" si="180"/>
        <v>16</v>
      </c>
      <c r="AX336" s="165">
        <f t="shared" si="181"/>
        <v>16</v>
      </c>
      <c r="AY336" s="193" t="str">
        <f t="shared" si="182"/>
        <v/>
      </c>
      <c r="AZ336" s="183" t="str">
        <f t="shared" si="183"/>
        <v/>
      </c>
      <c r="BA336" s="173">
        <f t="shared" si="184"/>
        <v>1</v>
      </c>
      <c r="BB336" s="174">
        <f t="shared" si="185"/>
        <v>1</v>
      </c>
      <c r="BC336" s="186" t="str">
        <f t="shared" si="176"/>
        <v/>
      </c>
      <c r="BD336" s="174" t="str">
        <f t="shared" si="186"/>
        <v/>
      </c>
      <c r="BE336" s="201">
        <f t="shared" si="187"/>
        <v>21</v>
      </c>
      <c r="BF336" s="174">
        <f t="shared" si="188"/>
        <v>21</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t="s">
        <v>3805</v>
      </c>
      <c r="E337" s="81" t="s">
        <v>3649</v>
      </c>
      <c r="F337" s="17"/>
      <c r="G337" s="134">
        <v>44251</v>
      </c>
      <c r="H337" s="645">
        <v>44253</v>
      </c>
      <c r="I337" s="141" t="s">
        <v>27</v>
      </c>
      <c r="J337" s="25"/>
      <c r="K337" s="145"/>
      <c r="L337" s="28"/>
      <c r="M337" s="646">
        <v>44253</v>
      </c>
      <c r="N337" s="158">
        <f t="shared" si="191"/>
        <v>3</v>
      </c>
      <c r="O337" s="27" t="s">
        <v>27</v>
      </c>
      <c r="P337" s="27"/>
      <c r="Q337" s="27"/>
      <c r="R337" s="27"/>
      <c r="S337" s="27"/>
      <c r="T337" s="28"/>
      <c r="U337" s="29"/>
      <c r="V337" s="32">
        <v>0.25</v>
      </c>
      <c r="W337" s="318"/>
      <c r="X337" s="319">
        <v>0.25</v>
      </c>
      <c r="Y337" s="160">
        <f t="shared" si="177"/>
        <v>0.5</v>
      </c>
      <c r="Z337" s="159">
        <f t="shared" si="192"/>
        <v>2.5</v>
      </c>
      <c r="AA337" s="327"/>
      <c r="AB337" s="400">
        <f t="shared" si="201"/>
        <v>-30</v>
      </c>
      <c r="AC337" s="371"/>
      <c r="AD337" s="226" t="str">
        <f t="shared" si="178"/>
        <v/>
      </c>
      <c r="AE337" s="368">
        <f t="shared" si="193"/>
        <v>-27.5</v>
      </c>
      <c r="AF337" s="339"/>
      <c r="AG337" s="338"/>
      <c r="AH337" s="336"/>
      <c r="AI337" s="161">
        <f t="shared" si="194"/>
        <v>0</v>
      </c>
      <c r="AJ337" s="162">
        <f t="shared" si="179"/>
        <v>7.5</v>
      </c>
      <c r="AK337" s="163">
        <f t="shared" si="195"/>
        <v>7.5</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f t="shared" si="180"/>
        <v>3</v>
      </c>
      <c r="AX337" s="165" t="str">
        <f t="shared" si="181"/>
        <v/>
      </c>
      <c r="AY337" s="193">
        <f t="shared" si="182"/>
        <v>3</v>
      </c>
      <c r="AZ337" s="183" t="str">
        <f t="shared" si="183"/>
        <v/>
      </c>
      <c r="BA337" s="173">
        <f t="shared" si="184"/>
        <v>0.25</v>
      </c>
      <c r="BB337" s="174" t="str">
        <f t="shared" si="185"/>
        <v/>
      </c>
      <c r="BC337" s="186">
        <f t="shared" si="176"/>
        <v>0.25</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t="s">
        <v>3806</v>
      </c>
      <c r="E338" s="81" t="s">
        <v>3649</v>
      </c>
      <c r="F338" s="17"/>
      <c r="G338" s="134">
        <v>44250</v>
      </c>
      <c r="H338" s="135">
        <v>44258</v>
      </c>
      <c r="I338" s="141" t="s">
        <v>27</v>
      </c>
      <c r="J338" s="25"/>
      <c r="K338" s="145"/>
      <c r="L338" s="28"/>
      <c r="M338" s="395">
        <v>44258</v>
      </c>
      <c r="N338" s="158">
        <f t="shared" si="191"/>
        <v>7</v>
      </c>
      <c r="O338" s="27"/>
      <c r="P338" s="27"/>
      <c r="Q338" s="27" t="s">
        <v>27</v>
      </c>
      <c r="R338" s="27"/>
      <c r="S338" s="27"/>
      <c r="T338" s="28"/>
      <c r="U338" s="29"/>
      <c r="V338" s="32">
        <v>0.25</v>
      </c>
      <c r="W338" s="318">
        <v>1</v>
      </c>
      <c r="X338" s="319">
        <v>0.5</v>
      </c>
      <c r="Y338" s="160">
        <f t="shared" si="177"/>
        <v>1.75</v>
      </c>
      <c r="Z338" s="159">
        <f t="shared" si="192"/>
        <v>22.5</v>
      </c>
      <c r="AA338" s="327"/>
      <c r="AB338" s="400">
        <f t="shared" si="201"/>
        <v>-30</v>
      </c>
      <c r="AC338" s="371"/>
      <c r="AD338" s="226" t="str">
        <f t="shared" si="178"/>
        <v/>
      </c>
      <c r="AE338" s="368">
        <f t="shared" si="193"/>
        <v>-7.5</v>
      </c>
      <c r="AF338" s="339">
        <v>1.25</v>
      </c>
      <c r="AG338" s="338">
        <v>1.25</v>
      </c>
      <c r="AH338" s="336">
        <v>1.25</v>
      </c>
      <c r="AI338" s="161">
        <f t="shared" si="194"/>
        <v>1.25</v>
      </c>
      <c r="AJ338" s="162">
        <f t="shared" si="179"/>
        <v>33.75</v>
      </c>
      <c r="AK338" s="163">
        <f t="shared" si="195"/>
        <v>32.5</v>
      </c>
      <c r="AL338" s="164">
        <f t="shared" si="196"/>
        <v>0</v>
      </c>
      <c r="AM338" s="164">
        <f t="shared" si="197"/>
        <v>0</v>
      </c>
      <c r="AN338" s="164">
        <f t="shared" si="198"/>
        <v>0</v>
      </c>
      <c r="AO338" s="164">
        <f t="shared" si="199"/>
        <v>0</v>
      </c>
      <c r="AP338" s="610">
        <f t="shared" si="202"/>
        <v>1.25</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f t="shared" si="180"/>
        <v>7</v>
      </c>
      <c r="AX338" s="165" t="str">
        <f t="shared" si="181"/>
        <v/>
      </c>
      <c r="AY338" s="193">
        <f t="shared" si="182"/>
        <v>7</v>
      </c>
      <c r="AZ338" s="183" t="str">
        <f t="shared" si="183"/>
        <v/>
      </c>
      <c r="BA338" s="173">
        <f t="shared" si="184"/>
        <v>0.25</v>
      </c>
      <c r="BB338" s="174" t="str">
        <f t="shared" si="185"/>
        <v/>
      </c>
      <c r="BC338" s="186">
        <f t="shared" ref="BC338:BC401" si="208">IF(OR(K338="x",F338="X",BA338&lt;=0),"",BA338)</f>
        <v>0.25</v>
      </c>
      <c r="BD338" s="174" t="str">
        <f t="shared" si="186"/>
        <v/>
      </c>
      <c r="BE338" s="201">
        <f t="shared" si="187"/>
        <v>1</v>
      </c>
      <c r="BF338" s="174" t="str">
        <f t="shared" si="188"/>
        <v/>
      </c>
      <c r="BG338" s="186">
        <f t="shared" si="189"/>
        <v>1</v>
      </c>
      <c r="BH338" s="175" t="str">
        <f t="shared" si="190"/>
        <v/>
      </c>
      <c r="BI338" s="632"/>
      <c r="BQ338" s="57" t="s">
        <v>2196</v>
      </c>
      <c r="BV338" s="57" t="s">
        <v>2197</v>
      </c>
      <c r="BW338" s="57"/>
      <c r="CC338" s="57" t="s">
        <v>2198</v>
      </c>
    </row>
    <row r="339" spans="1:81" ht="18.75" x14ac:dyDescent="0.3">
      <c r="A339" s="221"/>
      <c r="B339" s="222"/>
      <c r="C339" s="214">
        <v>328</v>
      </c>
      <c r="D339" s="207" t="s">
        <v>3807</v>
      </c>
      <c r="E339" s="81" t="s">
        <v>3649</v>
      </c>
      <c r="F339" s="17"/>
      <c r="G339" s="134">
        <v>44253</v>
      </c>
      <c r="H339" s="135">
        <v>44257</v>
      </c>
      <c r="I339" s="141" t="s">
        <v>27</v>
      </c>
      <c r="J339" s="25"/>
      <c r="K339" s="145"/>
      <c r="L339" s="28"/>
      <c r="M339" s="395">
        <v>44257</v>
      </c>
      <c r="N339" s="158">
        <f t="shared" si="191"/>
        <v>3</v>
      </c>
      <c r="O339" s="27"/>
      <c r="P339" s="27" t="s">
        <v>27</v>
      </c>
      <c r="Q339" s="27"/>
      <c r="R339" s="27"/>
      <c r="S339" s="27"/>
      <c r="T339" s="28"/>
      <c r="U339" s="29"/>
      <c r="V339" s="32">
        <v>0.25</v>
      </c>
      <c r="W339" s="318"/>
      <c r="X339" s="319">
        <v>0.25</v>
      </c>
      <c r="Y339" s="160">
        <f t="shared" si="177"/>
        <v>0.5</v>
      </c>
      <c r="Z339" s="159">
        <f t="shared" si="192"/>
        <v>2.5</v>
      </c>
      <c r="AA339" s="327"/>
      <c r="AB339" s="400">
        <f t="shared" si="201"/>
        <v>-30</v>
      </c>
      <c r="AC339" s="371"/>
      <c r="AD339" s="226" t="str">
        <f t="shared" si="178"/>
        <v/>
      </c>
      <c r="AE339" s="368">
        <f t="shared" si="193"/>
        <v>-27.5</v>
      </c>
      <c r="AF339" s="339"/>
      <c r="AG339" s="338"/>
      <c r="AH339" s="336"/>
      <c r="AI339" s="161">
        <f t="shared" si="194"/>
        <v>0</v>
      </c>
      <c r="AJ339" s="162">
        <f t="shared" si="179"/>
        <v>7.5</v>
      </c>
      <c r="AK339" s="163">
        <f t="shared" si="195"/>
        <v>7.5</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f t="shared" si="180"/>
        <v>3</v>
      </c>
      <c r="AX339" s="165" t="str">
        <f t="shared" si="181"/>
        <v/>
      </c>
      <c r="AY339" s="193">
        <f t="shared" si="182"/>
        <v>3</v>
      </c>
      <c r="AZ339" s="183" t="str">
        <f t="shared" si="183"/>
        <v/>
      </c>
      <c r="BA339" s="173">
        <f t="shared" si="184"/>
        <v>0.25</v>
      </c>
      <c r="BB339" s="174" t="str">
        <f t="shared" si="185"/>
        <v/>
      </c>
      <c r="BC339" s="186">
        <f t="shared" si="208"/>
        <v>0.25</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t="s">
        <v>3808</v>
      </c>
      <c r="E340" s="81" t="s">
        <v>3649</v>
      </c>
      <c r="F340" s="17"/>
      <c r="G340" s="134">
        <v>44256</v>
      </c>
      <c r="H340" s="135">
        <v>44257</v>
      </c>
      <c r="I340" s="141" t="s">
        <v>27</v>
      </c>
      <c r="J340" s="25"/>
      <c r="K340" s="145"/>
      <c r="L340" s="28"/>
      <c r="M340" s="395">
        <v>44257</v>
      </c>
      <c r="N340" s="158">
        <f t="shared" si="191"/>
        <v>2</v>
      </c>
      <c r="O340" s="27"/>
      <c r="P340" s="27"/>
      <c r="Q340" s="27" t="s">
        <v>27</v>
      </c>
      <c r="R340" s="27"/>
      <c r="S340" s="27"/>
      <c r="T340" s="28"/>
      <c r="U340" s="29"/>
      <c r="V340" s="32">
        <v>0.25</v>
      </c>
      <c r="W340" s="318"/>
      <c r="X340" s="319">
        <v>0.25</v>
      </c>
      <c r="Y340" s="160">
        <f t="shared" si="177"/>
        <v>0.5</v>
      </c>
      <c r="Z340" s="159">
        <f t="shared" si="192"/>
        <v>2.5</v>
      </c>
      <c r="AA340" s="327"/>
      <c r="AB340" s="400">
        <f t="shared" si="201"/>
        <v>-30</v>
      </c>
      <c r="AC340" s="371"/>
      <c r="AD340" s="226" t="str">
        <f t="shared" si="178"/>
        <v/>
      </c>
      <c r="AE340" s="368">
        <f t="shared" si="193"/>
        <v>-27.5</v>
      </c>
      <c r="AF340" s="339">
        <v>1.25</v>
      </c>
      <c r="AG340" s="338">
        <v>1.25</v>
      </c>
      <c r="AH340" s="336">
        <v>1.25</v>
      </c>
      <c r="AI340" s="161">
        <f t="shared" si="194"/>
        <v>1.25</v>
      </c>
      <c r="AJ340" s="162">
        <f t="shared" si="179"/>
        <v>8.75</v>
      </c>
      <c r="AK340" s="163">
        <f t="shared" si="195"/>
        <v>7.5</v>
      </c>
      <c r="AL340" s="164">
        <f t="shared" si="196"/>
        <v>0</v>
      </c>
      <c r="AM340" s="164">
        <f t="shared" si="197"/>
        <v>0</v>
      </c>
      <c r="AN340" s="164">
        <f t="shared" si="198"/>
        <v>0</v>
      </c>
      <c r="AO340" s="164">
        <f t="shared" si="199"/>
        <v>0</v>
      </c>
      <c r="AP340" s="610">
        <f t="shared" si="202"/>
        <v>1.25</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f t="shared" si="180"/>
        <v>2</v>
      </c>
      <c r="AX340" s="165" t="str">
        <f t="shared" si="181"/>
        <v/>
      </c>
      <c r="AY340" s="193">
        <f t="shared" si="182"/>
        <v>2</v>
      </c>
      <c r="AZ340" s="183" t="str">
        <f t="shared" si="183"/>
        <v/>
      </c>
      <c r="BA340" s="173">
        <f t="shared" si="184"/>
        <v>0.25</v>
      </c>
      <c r="BB340" s="174" t="str">
        <f t="shared" si="185"/>
        <v/>
      </c>
      <c r="BC340" s="186">
        <f t="shared" si="208"/>
        <v>0.25</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t="s">
        <v>3809</v>
      </c>
      <c r="E341" s="81" t="s">
        <v>3649</v>
      </c>
      <c r="F341" s="17"/>
      <c r="G341" s="134">
        <v>44253</v>
      </c>
      <c r="H341" s="135">
        <v>44258</v>
      </c>
      <c r="I341" s="141" t="s">
        <v>27</v>
      </c>
      <c r="J341" s="25"/>
      <c r="K341" s="145"/>
      <c r="L341" s="28"/>
      <c r="M341" s="395">
        <v>44258</v>
      </c>
      <c r="N341" s="158">
        <f t="shared" si="191"/>
        <v>4</v>
      </c>
      <c r="O341" s="27"/>
      <c r="P341" s="27"/>
      <c r="Q341" s="27" t="s">
        <v>27</v>
      </c>
      <c r="R341" s="27"/>
      <c r="S341" s="27"/>
      <c r="T341" s="28" t="s">
        <v>27</v>
      </c>
      <c r="U341" s="29"/>
      <c r="V341" s="32">
        <v>0.5</v>
      </c>
      <c r="W341" s="318">
        <v>4.75</v>
      </c>
      <c r="X341" s="319">
        <v>2</v>
      </c>
      <c r="Y341" s="160">
        <f t="shared" si="177"/>
        <v>7.25</v>
      </c>
      <c r="Z341" s="159">
        <f t="shared" si="192"/>
        <v>100</v>
      </c>
      <c r="AA341" s="327"/>
      <c r="AB341" s="400">
        <f t="shared" si="201"/>
        <v>-30</v>
      </c>
      <c r="AC341" s="371"/>
      <c r="AD341" s="226" t="str">
        <f t="shared" si="178"/>
        <v/>
      </c>
      <c r="AE341" s="368">
        <f t="shared" si="193"/>
        <v>70</v>
      </c>
      <c r="AF341" s="339">
        <v>1.25</v>
      </c>
      <c r="AG341" s="338">
        <v>1.25</v>
      </c>
      <c r="AH341" s="336"/>
      <c r="AI341" s="161">
        <f t="shared" si="194"/>
        <v>71.25</v>
      </c>
      <c r="AJ341" s="162">
        <f t="shared" si="179"/>
        <v>141.25</v>
      </c>
      <c r="AK341" s="163">
        <f t="shared" si="195"/>
        <v>141.25</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f t="shared" si="180"/>
        <v>4</v>
      </c>
      <c r="AX341" s="165" t="str">
        <f t="shared" si="181"/>
        <v/>
      </c>
      <c r="AY341" s="193">
        <f t="shared" si="182"/>
        <v>4</v>
      </c>
      <c r="AZ341" s="183" t="str">
        <f t="shared" si="183"/>
        <v/>
      </c>
      <c r="BA341" s="173">
        <f t="shared" si="184"/>
        <v>0.5</v>
      </c>
      <c r="BB341" s="174" t="str">
        <f t="shared" si="185"/>
        <v/>
      </c>
      <c r="BC341" s="186">
        <f t="shared" si="208"/>
        <v>0.5</v>
      </c>
      <c r="BD341" s="174" t="str">
        <f t="shared" si="186"/>
        <v/>
      </c>
      <c r="BE341" s="201">
        <f t="shared" si="187"/>
        <v>4.75</v>
      </c>
      <c r="BF341" s="174" t="str">
        <f t="shared" si="188"/>
        <v/>
      </c>
      <c r="BG341" s="186">
        <f t="shared" si="189"/>
        <v>4.75</v>
      </c>
      <c r="BH341" s="175" t="str">
        <f t="shared" si="190"/>
        <v/>
      </c>
      <c r="BI341" s="632"/>
      <c r="BQ341" s="57" t="s">
        <v>2205</v>
      </c>
      <c r="BV341" s="57" t="s">
        <v>2206</v>
      </c>
      <c r="BW341" s="57"/>
      <c r="CC341" s="57" t="s">
        <v>2207</v>
      </c>
    </row>
    <row r="342" spans="1:81" ht="18.75" x14ac:dyDescent="0.3">
      <c r="A342" s="221"/>
      <c r="B342" s="222"/>
      <c r="C342" s="213">
        <v>331</v>
      </c>
      <c r="D342" s="205" t="s">
        <v>3810</v>
      </c>
      <c r="E342" s="81" t="s">
        <v>3649</v>
      </c>
      <c r="F342" s="17"/>
      <c r="G342" s="134">
        <v>44257</v>
      </c>
      <c r="H342" s="135">
        <v>44271</v>
      </c>
      <c r="I342" s="141" t="s">
        <v>27</v>
      </c>
      <c r="J342" s="25"/>
      <c r="K342" s="145"/>
      <c r="L342" s="28"/>
      <c r="M342" s="395">
        <v>44271</v>
      </c>
      <c r="N342" s="158">
        <f t="shared" si="191"/>
        <v>11</v>
      </c>
      <c r="O342" s="27"/>
      <c r="P342" s="27"/>
      <c r="Q342" s="27" t="s">
        <v>27</v>
      </c>
      <c r="R342" s="27"/>
      <c r="S342" s="27"/>
      <c r="T342" s="28"/>
      <c r="U342" s="29"/>
      <c r="V342" s="32">
        <v>0.5</v>
      </c>
      <c r="W342" s="318">
        <v>4.25</v>
      </c>
      <c r="X342" s="319">
        <v>2.5</v>
      </c>
      <c r="Y342" s="160">
        <f t="shared" si="177"/>
        <v>7.25</v>
      </c>
      <c r="Z342" s="159">
        <f t="shared" si="192"/>
        <v>90</v>
      </c>
      <c r="AA342" s="327"/>
      <c r="AB342" s="400">
        <f t="shared" si="201"/>
        <v>-30</v>
      </c>
      <c r="AC342" s="371"/>
      <c r="AD342" s="226" t="str">
        <f t="shared" si="178"/>
        <v/>
      </c>
      <c r="AE342" s="368">
        <f t="shared" si="193"/>
        <v>60</v>
      </c>
      <c r="AF342" s="339">
        <v>1.25</v>
      </c>
      <c r="AG342" s="338">
        <v>1.254</v>
      </c>
      <c r="AH342" s="336">
        <v>61.25</v>
      </c>
      <c r="AI342" s="161">
        <f t="shared" si="194"/>
        <v>61.253999999999998</v>
      </c>
      <c r="AJ342" s="162">
        <f t="shared" si="179"/>
        <v>141.25</v>
      </c>
      <c r="AK342" s="163">
        <f t="shared" si="195"/>
        <v>80</v>
      </c>
      <c r="AL342" s="164">
        <f t="shared" si="196"/>
        <v>0</v>
      </c>
      <c r="AM342" s="164">
        <f t="shared" si="197"/>
        <v>0</v>
      </c>
      <c r="AN342" s="164">
        <f t="shared" si="198"/>
        <v>0</v>
      </c>
      <c r="AO342" s="164">
        <f t="shared" si="199"/>
        <v>0</v>
      </c>
      <c r="AP342" s="610" t="str">
        <f t="shared" si="202"/>
        <v xml:space="preserve"> </v>
      </c>
      <c r="AQ342" s="613" t="str">
        <f t="shared" si="200"/>
        <v xml:space="preserve"> </v>
      </c>
      <c r="AR342" s="613">
        <f t="shared" si="203"/>
        <v>61.25</v>
      </c>
      <c r="AS342" s="613" t="str">
        <f t="shared" si="204"/>
        <v xml:space="preserve"> </v>
      </c>
      <c r="AT342" s="613" t="str">
        <f t="shared" si="205"/>
        <v xml:space="preserve"> </v>
      </c>
      <c r="AU342" s="613" t="str">
        <f t="shared" si="206"/>
        <v xml:space="preserve"> </v>
      </c>
      <c r="AV342" s="614" t="str">
        <f t="shared" si="207"/>
        <v xml:space="preserve"> </v>
      </c>
      <c r="AW342" s="196">
        <f t="shared" si="180"/>
        <v>11</v>
      </c>
      <c r="AX342" s="165" t="str">
        <f t="shared" si="181"/>
        <v/>
      </c>
      <c r="AY342" s="193">
        <f t="shared" si="182"/>
        <v>11</v>
      </c>
      <c r="AZ342" s="183" t="str">
        <f t="shared" si="183"/>
        <v/>
      </c>
      <c r="BA342" s="173">
        <f t="shared" si="184"/>
        <v>0.5</v>
      </c>
      <c r="BB342" s="174" t="str">
        <f t="shared" si="185"/>
        <v/>
      </c>
      <c r="BC342" s="186">
        <f t="shared" si="208"/>
        <v>0.5</v>
      </c>
      <c r="BD342" s="174" t="str">
        <f t="shared" si="186"/>
        <v/>
      </c>
      <c r="BE342" s="201">
        <f t="shared" si="187"/>
        <v>4.25</v>
      </c>
      <c r="BF342" s="174" t="str">
        <f t="shared" si="188"/>
        <v/>
      </c>
      <c r="BG342" s="186">
        <f t="shared" si="189"/>
        <v>4.25</v>
      </c>
      <c r="BH342" s="175" t="str">
        <f t="shared" si="190"/>
        <v/>
      </c>
      <c r="BI342" s="632"/>
      <c r="BQ342" s="57" t="s">
        <v>2208</v>
      </c>
      <c r="BV342" s="57" t="s">
        <v>2209</v>
      </c>
      <c r="BW342" s="57"/>
      <c r="CC342" s="57" t="s">
        <v>2210</v>
      </c>
    </row>
    <row r="343" spans="1:81" ht="18.75" x14ac:dyDescent="0.3">
      <c r="A343" s="221"/>
      <c r="B343" s="222"/>
      <c r="C343" s="214">
        <v>332</v>
      </c>
      <c r="D343" s="207" t="s">
        <v>3811</v>
      </c>
      <c r="E343" s="81" t="s">
        <v>3649</v>
      </c>
      <c r="F343" s="17"/>
      <c r="G343" s="134">
        <v>44263</v>
      </c>
      <c r="H343" s="135">
        <v>44263</v>
      </c>
      <c r="I343" s="141" t="s">
        <v>27</v>
      </c>
      <c r="J343" s="25"/>
      <c r="K343" s="145"/>
      <c r="L343" s="28"/>
      <c r="M343" s="395">
        <v>44263</v>
      </c>
      <c r="N343" s="158">
        <f t="shared" si="191"/>
        <v>1</v>
      </c>
      <c r="O343" s="27"/>
      <c r="P343" s="27" t="s">
        <v>27</v>
      </c>
      <c r="Q343" s="27"/>
      <c r="R343" s="27"/>
      <c r="S343" s="27" t="s">
        <v>27</v>
      </c>
      <c r="T343" s="28"/>
      <c r="U343" s="29"/>
      <c r="V343" s="32">
        <v>0.25</v>
      </c>
      <c r="W343" s="318"/>
      <c r="X343" s="319">
        <v>0.25</v>
      </c>
      <c r="Y343" s="160">
        <f t="shared" si="177"/>
        <v>0.5</v>
      </c>
      <c r="Z343" s="159">
        <f t="shared" si="192"/>
        <v>2.5</v>
      </c>
      <c r="AA343" s="327"/>
      <c r="AB343" s="400">
        <f t="shared" si="201"/>
        <v>-30</v>
      </c>
      <c r="AC343" s="371"/>
      <c r="AD343" s="226" t="str">
        <f t="shared" si="178"/>
        <v/>
      </c>
      <c r="AE343" s="368">
        <f t="shared" si="193"/>
        <v>-27.5</v>
      </c>
      <c r="AF343" s="339"/>
      <c r="AG343" s="338"/>
      <c r="AH343" s="336"/>
      <c r="AI343" s="161">
        <f t="shared" si="194"/>
        <v>0</v>
      </c>
      <c r="AJ343" s="162">
        <f t="shared" si="179"/>
        <v>7.5</v>
      </c>
      <c r="AK343" s="163">
        <f t="shared" si="195"/>
        <v>7.5</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f t="shared" si="180"/>
        <v>1</v>
      </c>
      <c r="AX343" s="165" t="str">
        <f t="shared" si="181"/>
        <v/>
      </c>
      <c r="AY343" s="193">
        <f t="shared" si="182"/>
        <v>1</v>
      </c>
      <c r="AZ343" s="183" t="str">
        <f t="shared" si="183"/>
        <v/>
      </c>
      <c r="BA343" s="173">
        <f t="shared" si="184"/>
        <v>0.25</v>
      </c>
      <c r="BB343" s="174" t="str">
        <f t="shared" si="185"/>
        <v/>
      </c>
      <c r="BC343" s="186">
        <f t="shared" si="208"/>
        <v>0.25</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t="s">
        <v>3812</v>
      </c>
      <c r="E344" s="81" t="s">
        <v>3649</v>
      </c>
      <c r="F344" s="17"/>
      <c r="G344" s="134">
        <v>44258</v>
      </c>
      <c r="H344" s="137">
        <v>44259</v>
      </c>
      <c r="I344" s="143" t="s">
        <v>27</v>
      </c>
      <c r="J344" s="80"/>
      <c r="K344" s="147"/>
      <c r="L344" s="30"/>
      <c r="M344" s="395">
        <v>44259</v>
      </c>
      <c r="N344" s="158">
        <f t="shared" si="191"/>
        <v>2</v>
      </c>
      <c r="O344" s="27"/>
      <c r="P344" s="27"/>
      <c r="Q344" s="27"/>
      <c r="R344" s="27" t="s">
        <v>27</v>
      </c>
      <c r="S344" s="27"/>
      <c r="T344" s="28"/>
      <c r="U344" s="29"/>
      <c r="V344" s="32">
        <v>0.25</v>
      </c>
      <c r="W344" s="318"/>
      <c r="X344" s="319">
        <v>0.5</v>
      </c>
      <c r="Y344" s="160">
        <f t="shared" si="177"/>
        <v>0.75</v>
      </c>
      <c r="Z344" s="159">
        <f t="shared" si="192"/>
        <v>2.5</v>
      </c>
      <c r="AA344" s="327"/>
      <c r="AB344" s="400">
        <f t="shared" si="201"/>
        <v>-30</v>
      </c>
      <c r="AC344" s="371"/>
      <c r="AD344" s="226" t="str">
        <f t="shared" si="178"/>
        <v/>
      </c>
      <c r="AE344" s="368">
        <f t="shared" si="193"/>
        <v>-27.5</v>
      </c>
      <c r="AF344" s="339"/>
      <c r="AG344" s="338"/>
      <c r="AH344" s="336"/>
      <c r="AI344" s="161">
        <f t="shared" si="194"/>
        <v>0</v>
      </c>
      <c r="AJ344" s="162">
        <f t="shared" si="179"/>
        <v>12.5</v>
      </c>
      <c r="AK344" s="163">
        <f t="shared" si="195"/>
        <v>12.5</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f t="shared" si="180"/>
        <v>2</v>
      </c>
      <c r="AX344" s="165" t="str">
        <f t="shared" si="181"/>
        <v/>
      </c>
      <c r="AY344" s="193">
        <f t="shared" si="182"/>
        <v>2</v>
      </c>
      <c r="AZ344" s="183" t="str">
        <f t="shared" si="183"/>
        <v/>
      </c>
      <c r="BA344" s="173">
        <f t="shared" si="184"/>
        <v>0.25</v>
      </c>
      <c r="BB344" s="174" t="str">
        <f t="shared" si="185"/>
        <v/>
      </c>
      <c r="BC344" s="186">
        <f t="shared" si="208"/>
        <v>0.25</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t="s">
        <v>3813</v>
      </c>
      <c r="E345" s="81" t="s">
        <v>3649</v>
      </c>
      <c r="F345" s="17"/>
      <c r="G345" s="134">
        <v>44251</v>
      </c>
      <c r="H345" s="135">
        <v>44265</v>
      </c>
      <c r="I345" s="141" t="s">
        <v>27</v>
      </c>
      <c r="J345" s="25"/>
      <c r="K345" s="145"/>
      <c r="L345" s="28"/>
      <c r="M345" s="395">
        <v>44265</v>
      </c>
      <c r="N345" s="158">
        <f t="shared" si="191"/>
        <v>11</v>
      </c>
      <c r="O345" s="27"/>
      <c r="P345" s="27"/>
      <c r="Q345" s="27" t="s">
        <v>27</v>
      </c>
      <c r="R345" s="27"/>
      <c r="S345" s="27"/>
      <c r="T345" s="28"/>
      <c r="U345" s="29"/>
      <c r="V345" s="32">
        <v>0.25</v>
      </c>
      <c r="W345" s="318">
        <v>1.5</v>
      </c>
      <c r="X345" s="319">
        <v>1</v>
      </c>
      <c r="Y345" s="160">
        <f t="shared" si="177"/>
        <v>2.75</v>
      </c>
      <c r="Z345" s="159">
        <f t="shared" si="192"/>
        <v>32.5</v>
      </c>
      <c r="AA345" s="327"/>
      <c r="AB345" s="400">
        <f t="shared" si="201"/>
        <v>-30</v>
      </c>
      <c r="AC345" s="371"/>
      <c r="AD345" s="226" t="str">
        <f t="shared" si="178"/>
        <v/>
      </c>
      <c r="AE345" s="368">
        <f t="shared" si="193"/>
        <v>2.5</v>
      </c>
      <c r="AF345" s="339">
        <v>8.6</v>
      </c>
      <c r="AG345" s="338">
        <v>8.6</v>
      </c>
      <c r="AH345" s="336">
        <v>11.1</v>
      </c>
      <c r="AI345" s="161">
        <f t="shared" si="194"/>
        <v>11.1</v>
      </c>
      <c r="AJ345" s="162">
        <f t="shared" si="179"/>
        <v>61.1</v>
      </c>
      <c r="AK345" s="163">
        <f t="shared" si="195"/>
        <v>50</v>
      </c>
      <c r="AL345" s="164">
        <f t="shared" si="196"/>
        <v>0</v>
      </c>
      <c r="AM345" s="164">
        <f t="shared" si="197"/>
        <v>0</v>
      </c>
      <c r="AN345" s="164">
        <f t="shared" si="198"/>
        <v>0</v>
      </c>
      <c r="AO345" s="164">
        <f t="shared" si="199"/>
        <v>0</v>
      </c>
      <c r="AP345" s="610" t="str">
        <f t="shared" si="202"/>
        <v xml:space="preserve"> </v>
      </c>
      <c r="AQ345" s="613">
        <f t="shared" si="200"/>
        <v>11.1</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f t="shared" si="180"/>
        <v>11</v>
      </c>
      <c r="AX345" s="165" t="str">
        <f t="shared" si="181"/>
        <v/>
      </c>
      <c r="AY345" s="193">
        <f t="shared" si="182"/>
        <v>11</v>
      </c>
      <c r="AZ345" s="183" t="str">
        <f t="shared" si="183"/>
        <v/>
      </c>
      <c r="BA345" s="173">
        <f t="shared" si="184"/>
        <v>0.25</v>
      </c>
      <c r="BB345" s="174" t="str">
        <f t="shared" si="185"/>
        <v/>
      </c>
      <c r="BC345" s="186">
        <f t="shared" si="208"/>
        <v>0.25</v>
      </c>
      <c r="BD345" s="174" t="str">
        <f t="shared" si="186"/>
        <v/>
      </c>
      <c r="BE345" s="201">
        <f t="shared" si="187"/>
        <v>1.5</v>
      </c>
      <c r="BF345" s="174" t="str">
        <f t="shared" si="188"/>
        <v/>
      </c>
      <c r="BG345" s="186">
        <f t="shared" si="189"/>
        <v>1.5</v>
      </c>
      <c r="BH345" s="175" t="str">
        <f t="shared" si="190"/>
        <v/>
      </c>
      <c r="BI345" s="632"/>
      <c r="BQ345" s="57" t="s">
        <v>2217</v>
      </c>
      <c r="BV345" s="57" t="s">
        <v>2218</v>
      </c>
      <c r="BW345" s="57"/>
      <c r="CC345" s="57" t="s">
        <v>2219</v>
      </c>
    </row>
    <row r="346" spans="1:81" ht="18.75" x14ac:dyDescent="0.3">
      <c r="A346" s="221"/>
      <c r="B346" s="222"/>
      <c r="C346" s="214">
        <v>335</v>
      </c>
      <c r="D346" s="205" t="s">
        <v>3814</v>
      </c>
      <c r="E346" s="81" t="s">
        <v>3649</v>
      </c>
      <c r="F346" s="17"/>
      <c r="G346" s="134">
        <v>44259</v>
      </c>
      <c r="H346" s="135">
        <v>44270</v>
      </c>
      <c r="I346" s="141" t="s">
        <v>27</v>
      </c>
      <c r="J346" s="25"/>
      <c r="K346" s="145"/>
      <c r="L346" s="28"/>
      <c r="M346" s="395">
        <v>44270</v>
      </c>
      <c r="N346" s="158">
        <f t="shared" si="191"/>
        <v>8</v>
      </c>
      <c r="O346" s="27"/>
      <c r="P346" s="27"/>
      <c r="Q346" s="27" t="s">
        <v>3931</v>
      </c>
      <c r="R346" s="27"/>
      <c r="S346" s="27"/>
      <c r="T346" s="28"/>
      <c r="U346" s="29"/>
      <c r="V346" s="32">
        <v>0.25</v>
      </c>
      <c r="W346" s="318">
        <v>0.5</v>
      </c>
      <c r="X346" s="319">
        <v>0.5</v>
      </c>
      <c r="Y346" s="160">
        <f t="shared" si="177"/>
        <v>1.25</v>
      </c>
      <c r="Z346" s="159">
        <f t="shared" si="192"/>
        <v>12.5</v>
      </c>
      <c r="AA346" s="327"/>
      <c r="AB346" s="400">
        <f t="shared" si="201"/>
        <v>-30</v>
      </c>
      <c r="AC346" s="371"/>
      <c r="AD346" s="226" t="str">
        <f t="shared" si="178"/>
        <v/>
      </c>
      <c r="AE346" s="368">
        <f t="shared" si="193"/>
        <v>-17.5</v>
      </c>
      <c r="AF346" s="339"/>
      <c r="AG346" s="338"/>
      <c r="AH346" s="336"/>
      <c r="AI346" s="161">
        <f t="shared" si="194"/>
        <v>0</v>
      </c>
      <c r="AJ346" s="162">
        <f t="shared" si="179"/>
        <v>22.5</v>
      </c>
      <c r="AK346" s="163">
        <f t="shared" si="195"/>
        <v>22.5</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f t="shared" si="180"/>
        <v>8</v>
      </c>
      <c r="AX346" s="165" t="str">
        <f t="shared" si="181"/>
        <v/>
      </c>
      <c r="AY346" s="193">
        <f t="shared" si="182"/>
        <v>8</v>
      </c>
      <c r="AZ346" s="183" t="str">
        <f t="shared" si="183"/>
        <v/>
      </c>
      <c r="BA346" s="173">
        <f t="shared" si="184"/>
        <v>0.25</v>
      </c>
      <c r="BB346" s="174" t="str">
        <f t="shared" si="185"/>
        <v/>
      </c>
      <c r="BC346" s="186">
        <f t="shared" si="208"/>
        <v>0.25</v>
      </c>
      <c r="BD346" s="174" t="str">
        <f t="shared" si="186"/>
        <v/>
      </c>
      <c r="BE346" s="201">
        <f t="shared" si="187"/>
        <v>0.5</v>
      </c>
      <c r="BF346" s="174" t="str">
        <f t="shared" si="188"/>
        <v/>
      </c>
      <c r="BG346" s="186">
        <f t="shared" si="189"/>
        <v>0.5</v>
      </c>
      <c r="BH346" s="175" t="str">
        <f t="shared" si="190"/>
        <v/>
      </c>
      <c r="BI346" s="632"/>
      <c r="BQ346" s="57" t="s">
        <v>2220</v>
      </c>
      <c r="BV346" s="57" t="s">
        <v>2221</v>
      </c>
      <c r="BW346" s="57"/>
      <c r="CC346" s="57" t="s">
        <v>2222</v>
      </c>
    </row>
    <row r="347" spans="1:81" ht="18.75" x14ac:dyDescent="0.3">
      <c r="A347" s="221"/>
      <c r="B347" s="222"/>
      <c r="C347" s="213">
        <v>336</v>
      </c>
      <c r="D347" s="207" t="s">
        <v>3815</v>
      </c>
      <c r="E347" s="81" t="s">
        <v>3649</v>
      </c>
      <c r="F347" s="17"/>
      <c r="G347" s="134">
        <v>44264</v>
      </c>
      <c r="H347" s="135">
        <v>44279</v>
      </c>
      <c r="I347" s="141"/>
      <c r="J347" s="25" t="s">
        <v>27</v>
      </c>
      <c r="K347" s="145" t="s">
        <v>27</v>
      </c>
      <c r="L347" s="28"/>
      <c r="M347" s="395">
        <v>44279</v>
      </c>
      <c r="N347" s="158">
        <f t="shared" si="191"/>
        <v>12</v>
      </c>
      <c r="O347" s="27"/>
      <c r="P347" s="27"/>
      <c r="Q347" s="27" t="s">
        <v>27</v>
      </c>
      <c r="R347" s="27"/>
      <c r="S347" s="27"/>
      <c r="T347" s="28"/>
      <c r="U347" s="29"/>
      <c r="V347" s="32">
        <v>1</v>
      </c>
      <c r="W347" s="318">
        <v>14.25</v>
      </c>
      <c r="X347" s="319">
        <v>5</v>
      </c>
      <c r="Y347" s="160">
        <f t="shared" si="177"/>
        <v>20.25</v>
      </c>
      <c r="Z347" s="159">
        <f t="shared" si="192"/>
        <v>295</v>
      </c>
      <c r="AA347" s="327"/>
      <c r="AB347" s="400">
        <f t="shared" si="201"/>
        <v>-30</v>
      </c>
      <c r="AC347" s="371"/>
      <c r="AD347" s="226" t="str">
        <f t="shared" si="178"/>
        <v/>
      </c>
      <c r="AE347" s="368">
        <f t="shared" si="193"/>
        <v>265</v>
      </c>
      <c r="AF347" s="339">
        <v>3.75</v>
      </c>
      <c r="AG347" s="338">
        <v>3.75</v>
      </c>
      <c r="AH347" s="336">
        <v>268.75</v>
      </c>
      <c r="AI347" s="161">
        <f t="shared" si="194"/>
        <v>268.75</v>
      </c>
      <c r="AJ347" s="162">
        <f t="shared" si="179"/>
        <v>398.75</v>
      </c>
      <c r="AK347" s="163">
        <f t="shared" si="195"/>
        <v>130</v>
      </c>
      <c r="AL347" s="164">
        <f t="shared" si="196"/>
        <v>268.75</v>
      </c>
      <c r="AM347" s="164">
        <f t="shared" si="197"/>
        <v>268.75</v>
      </c>
      <c r="AN347" s="164">
        <f t="shared" si="198"/>
        <v>398.75</v>
      </c>
      <c r="AO347" s="164">
        <f t="shared" si="199"/>
        <v>130</v>
      </c>
      <c r="AP347" s="610" t="str">
        <f t="shared" si="202"/>
        <v xml:space="preserve"> </v>
      </c>
      <c r="AQ347" s="613" t="str">
        <f t="shared" si="200"/>
        <v xml:space="preserve"> </v>
      </c>
      <c r="AR347" s="613" t="str">
        <f t="shared" si="203"/>
        <v xml:space="preserve"> </v>
      </c>
      <c r="AS347" s="613">
        <f t="shared" si="204"/>
        <v>268.75</v>
      </c>
      <c r="AT347" s="613" t="str">
        <f t="shared" si="205"/>
        <v xml:space="preserve"> </v>
      </c>
      <c r="AU347" s="613" t="str">
        <f t="shared" si="206"/>
        <v xml:space="preserve"> </v>
      </c>
      <c r="AV347" s="614" t="str">
        <f t="shared" si="207"/>
        <v xml:space="preserve"> </v>
      </c>
      <c r="AW347" s="196">
        <f t="shared" si="180"/>
        <v>12</v>
      </c>
      <c r="AX347" s="165">
        <f t="shared" si="181"/>
        <v>12</v>
      </c>
      <c r="AY347" s="193" t="str">
        <f t="shared" si="182"/>
        <v/>
      </c>
      <c r="AZ347" s="183" t="str">
        <f t="shared" si="183"/>
        <v/>
      </c>
      <c r="BA347" s="173">
        <f t="shared" si="184"/>
        <v>1</v>
      </c>
      <c r="BB347" s="174">
        <f t="shared" si="185"/>
        <v>1</v>
      </c>
      <c r="BC347" s="186" t="str">
        <f t="shared" si="208"/>
        <v/>
      </c>
      <c r="BD347" s="174" t="str">
        <f t="shared" si="186"/>
        <v/>
      </c>
      <c r="BE347" s="201">
        <f t="shared" si="187"/>
        <v>14.25</v>
      </c>
      <c r="BF347" s="174">
        <f t="shared" si="188"/>
        <v>14.25</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t="s">
        <v>3694</v>
      </c>
      <c r="E348" s="81" t="s">
        <v>3649</v>
      </c>
      <c r="F348" s="17"/>
      <c r="G348" s="134">
        <v>44265</v>
      </c>
      <c r="H348" s="135">
        <v>44265</v>
      </c>
      <c r="I348" s="141" t="s">
        <v>0</v>
      </c>
      <c r="J348" s="25"/>
      <c r="K348" s="145"/>
      <c r="L348" s="28"/>
      <c r="M348" s="395">
        <v>44265</v>
      </c>
      <c r="N348" s="158">
        <f t="shared" si="191"/>
        <v>1</v>
      </c>
      <c r="O348" s="27"/>
      <c r="P348" s="27"/>
      <c r="Q348" s="27"/>
      <c r="R348" s="27"/>
      <c r="S348" s="27" t="s">
        <v>27</v>
      </c>
      <c r="T348" s="28"/>
      <c r="U348" s="29"/>
      <c r="V348" s="32">
        <v>0.25</v>
      </c>
      <c r="W348" s="318"/>
      <c r="X348" s="319">
        <v>0.25</v>
      </c>
      <c r="Y348" s="160">
        <f t="shared" si="177"/>
        <v>0.5</v>
      </c>
      <c r="Z348" s="159">
        <f t="shared" si="192"/>
        <v>2.5</v>
      </c>
      <c r="AA348" s="327"/>
      <c r="AB348" s="400">
        <f t="shared" si="201"/>
        <v>-30</v>
      </c>
      <c r="AC348" s="371"/>
      <c r="AD348" s="226" t="str">
        <f t="shared" si="178"/>
        <v/>
      </c>
      <c r="AE348" s="368">
        <f t="shared" si="193"/>
        <v>-27.5</v>
      </c>
      <c r="AF348" s="339"/>
      <c r="AG348" s="338"/>
      <c r="AH348" s="336"/>
      <c r="AI348" s="161">
        <f t="shared" si="194"/>
        <v>0</v>
      </c>
      <c r="AJ348" s="162">
        <f t="shared" si="179"/>
        <v>7.5</v>
      </c>
      <c r="AK348" s="163">
        <f t="shared" si="195"/>
        <v>7.5</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f t="shared" si="180"/>
        <v>1</v>
      </c>
      <c r="AX348" s="165" t="str">
        <f t="shared" si="181"/>
        <v/>
      </c>
      <c r="AY348" s="193">
        <f t="shared" si="182"/>
        <v>1</v>
      </c>
      <c r="AZ348" s="183" t="str">
        <f t="shared" si="183"/>
        <v/>
      </c>
      <c r="BA348" s="173">
        <f t="shared" si="184"/>
        <v>0.25</v>
      </c>
      <c r="BB348" s="174" t="str">
        <f t="shared" si="185"/>
        <v/>
      </c>
      <c r="BC348" s="186">
        <f t="shared" si="208"/>
        <v>0.25</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t="s">
        <v>3816</v>
      </c>
      <c r="E349" s="81" t="s">
        <v>3649</v>
      </c>
      <c r="F349" s="17"/>
      <c r="G349" s="134">
        <v>44266</v>
      </c>
      <c r="H349" s="135">
        <v>44271</v>
      </c>
      <c r="I349" s="141" t="s">
        <v>27</v>
      </c>
      <c r="J349" s="25"/>
      <c r="K349" s="145"/>
      <c r="L349" s="28"/>
      <c r="M349" s="395">
        <v>44271</v>
      </c>
      <c r="N349" s="158">
        <f t="shared" si="191"/>
        <v>4</v>
      </c>
      <c r="O349" s="27"/>
      <c r="P349" s="27"/>
      <c r="Q349" s="27"/>
      <c r="R349" s="27" t="s">
        <v>27</v>
      </c>
      <c r="S349" s="27"/>
      <c r="T349" s="28"/>
      <c r="U349" s="29"/>
      <c r="V349" s="32">
        <v>0.25</v>
      </c>
      <c r="W349" s="318"/>
      <c r="X349" s="319">
        <v>0.5</v>
      </c>
      <c r="Y349" s="160">
        <f t="shared" si="177"/>
        <v>0.75</v>
      </c>
      <c r="Z349" s="159">
        <f t="shared" si="192"/>
        <v>2.5</v>
      </c>
      <c r="AA349" s="327"/>
      <c r="AB349" s="400">
        <f t="shared" si="201"/>
        <v>-30</v>
      </c>
      <c r="AC349" s="371"/>
      <c r="AD349" s="226" t="str">
        <f t="shared" si="178"/>
        <v/>
      </c>
      <c r="AE349" s="368">
        <f t="shared" si="193"/>
        <v>-27.5</v>
      </c>
      <c r="AF349" s="339"/>
      <c r="AG349" s="338"/>
      <c r="AH349" s="336"/>
      <c r="AI349" s="161">
        <f t="shared" si="194"/>
        <v>0</v>
      </c>
      <c r="AJ349" s="162">
        <f t="shared" si="179"/>
        <v>12.5</v>
      </c>
      <c r="AK349" s="163">
        <f t="shared" si="195"/>
        <v>12.5</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f t="shared" si="180"/>
        <v>4</v>
      </c>
      <c r="AX349" s="165" t="str">
        <f t="shared" si="181"/>
        <v/>
      </c>
      <c r="AY349" s="193">
        <f t="shared" si="182"/>
        <v>4</v>
      </c>
      <c r="AZ349" s="183" t="str">
        <f t="shared" si="183"/>
        <v/>
      </c>
      <c r="BA349" s="173">
        <f t="shared" si="184"/>
        <v>0.25</v>
      </c>
      <c r="BB349" s="174" t="str">
        <f t="shared" si="185"/>
        <v/>
      </c>
      <c r="BC349" s="186">
        <f t="shared" si="208"/>
        <v>0.25</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t="s">
        <v>3817</v>
      </c>
      <c r="E350" s="81" t="s">
        <v>3649</v>
      </c>
      <c r="F350" s="17"/>
      <c r="G350" s="134">
        <v>44264</v>
      </c>
      <c r="H350" s="135">
        <v>44272</v>
      </c>
      <c r="I350" s="141" t="s">
        <v>27</v>
      </c>
      <c r="J350" s="25"/>
      <c r="K350" s="145"/>
      <c r="L350" s="28"/>
      <c r="M350" s="395">
        <v>44272</v>
      </c>
      <c r="N350" s="158">
        <f t="shared" si="191"/>
        <v>7</v>
      </c>
      <c r="O350" s="27"/>
      <c r="P350" s="27"/>
      <c r="Q350" s="27" t="s">
        <v>27</v>
      </c>
      <c r="R350" s="27"/>
      <c r="S350" s="27"/>
      <c r="T350" s="28"/>
      <c r="U350" s="29"/>
      <c r="V350" s="32">
        <v>0.25</v>
      </c>
      <c r="W350" s="318">
        <v>8</v>
      </c>
      <c r="X350" s="319">
        <v>2</v>
      </c>
      <c r="Y350" s="160">
        <f t="shared" si="177"/>
        <v>10.25</v>
      </c>
      <c r="Z350" s="159">
        <f t="shared" si="192"/>
        <v>162.5</v>
      </c>
      <c r="AA350" s="327"/>
      <c r="AB350" s="400">
        <f t="shared" si="201"/>
        <v>-30</v>
      </c>
      <c r="AC350" s="371"/>
      <c r="AD350" s="226" t="str">
        <f t="shared" si="178"/>
        <v/>
      </c>
      <c r="AE350" s="368">
        <f t="shared" si="193"/>
        <v>132.5</v>
      </c>
      <c r="AF350" s="339">
        <v>1.25</v>
      </c>
      <c r="AG350" s="338">
        <v>1.25</v>
      </c>
      <c r="AH350" s="336">
        <v>133.75</v>
      </c>
      <c r="AI350" s="161">
        <f t="shared" si="194"/>
        <v>133.75</v>
      </c>
      <c r="AJ350" s="162">
        <f t="shared" si="179"/>
        <v>203.75</v>
      </c>
      <c r="AK350" s="163">
        <f t="shared" si="195"/>
        <v>70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f t="shared" si="204"/>
        <v>133.75</v>
      </c>
      <c r="AT350" s="613" t="str">
        <f t="shared" si="205"/>
        <v xml:space="preserve"> </v>
      </c>
      <c r="AU350" s="613" t="str">
        <f t="shared" si="206"/>
        <v xml:space="preserve"> </v>
      </c>
      <c r="AV350" s="614" t="str">
        <f t="shared" si="207"/>
        <v xml:space="preserve"> </v>
      </c>
      <c r="AW350" s="196">
        <f t="shared" si="180"/>
        <v>7</v>
      </c>
      <c r="AX350" s="165" t="str">
        <f t="shared" si="181"/>
        <v/>
      </c>
      <c r="AY350" s="193">
        <f t="shared" si="182"/>
        <v>7</v>
      </c>
      <c r="AZ350" s="183" t="str">
        <f t="shared" si="183"/>
        <v/>
      </c>
      <c r="BA350" s="173">
        <f t="shared" si="184"/>
        <v>0.25</v>
      </c>
      <c r="BB350" s="174" t="str">
        <f t="shared" si="185"/>
        <v/>
      </c>
      <c r="BC350" s="186">
        <f t="shared" si="208"/>
        <v>0.25</v>
      </c>
      <c r="BD350" s="174" t="str">
        <f t="shared" si="186"/>
        <v/>
      </c>
      <c r="BE350" s="201">
        <f t="shared" si="187"/>
        <v>8</v>
      </c>
      <c r="BF350" s="174" t="str">
        <f t="shared" si="188"/>
        <v/>
      </c>
      <c r="BG350" s="186">
        <f t="shared" si="189"/>
        <v>8</v>
      </c>
      <c r="BH350" s="175" t="str">
        <f t="shared" si="190"/>
        <v/>
      </c>
      <c r="BI350" s="632"/>
      <c r="BQ350" s="57" t="s">
        <v>2232</v>
      </c>
      <c r="BV350" s="57" t="s">
        <v>2233</v>
      </c>
      <c r="BW350" s="57"/>
      <c r="CC350" s="57" t="s">
        <v>2234</v>
      </c>
    </row>
    <row r="351" spans="1:81" ht="18.75" x14ac:dyDescent="0.3">
      <c r="A351" s="221"/>
      <c r="B351" s="222"/>
      <c r="C351" s="214">
        <v>340</v>
      </c>
      <c r="D351" s="207" t="s">
        <v>3818</v>
      </c>
      <c r="E351" s="81" t="s">
        <v>3649</v>
      </c>
      <c r="F351" s="17"/>
      <c r="G351" s="134">
        <v>44270</v>
      </c>
      <c r="H351" s="135">
        <v>44272</v>
      </c>
      <c r="I351" s="141" t="s">
        <v>27</v>
      </c>
      <c r="J351" s="25"/>
      <c r="K351" s="145"/>
      <c r="L351" s="28"/>
      <c r="M351" s="395">
        <v>44272</v>
      </c>
      <c r="N351" s="158">
        <f t="shared" si="191"/>
        <v>3</v>
      </c>
      <c r="O351" s="27" t="s">
        <v>27</v>
      </c>
      <c r="P351" s="27"/>
      <c r="Q351" s="27"/>
      <c r="R351" s="27"/>
      <c r="S351" s="27"/>
      <c r="T351" s="28"/>
      <c r="U351" s="29"/>
      <c r="V351" s="32">
        <v>0.25</v>
      </c>
      <c r="W351" s="318"/>
      <c r="X351" s="319">
        <v>0.25</v>
      </c>
      <c r="Y351" s="160">
        <f t="shared" si="177"/>
        <v>0.5</v>
      </c>
      <c r="Z351" s="159">
        <f t="shared" si="192"/>
        <v>2.5</v>
      </c>
      <c r="AA351" s="327"/>
      <c r="AB351" s="400">
        <f t="shared" si="201"/>
        <v>-30</v>
      </c>
      <c r="AC351" s="371"/>
      <c r="AD351" s="226" t="str">
        <f t="shared" si="178"/>
        <v/>
      </c>
      <c r="AE351" s="368">
        <f t="shared" si="193"/>
        <v>-27.5</v>
      </c>
      <c r="AF351" s="339">
        <v>0.75</v>
      </c>
      <c r="AG351" s="338">
        <v>0.75</v>
      </c>
      <c r="AH351" s="336">
        <v>0.75</v>
      </c>
      <c r="AI351" s="161">
        <f t="shared" si="194"/>
        <v>0.75</v>
      </c>
      <c r="AJ351" s="162">
        <f t="shared" si="179"/>
        <v>8.25</v>
      </c>
      <c r="AK351" s="163">
        <f t="shared" si="195"/>
        <v>7.5</v>
      </c>
      <c r="AL351" s="164">
        <f t="shared" si="196"/>
        <v>0</v>
      </c>
      <c r="AM351" s="164">
        <f t="shared" si="197"/>
        <v>0</v>
      </c>
      <c r="AN351" s="164">
        <f t="shared" si="198"/>
        <v>0</v>
      </c>
      <c r="AO351" s="164">
        <f t="shared" si="199"/>
        <v>0</v>
      </c>
      <c r="AP351" s="610">
        <f t="shared" si="202"/>
        <v>0.75</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f t="shared" si="180"/>
        <v>3</v>
      </c>
      <c r="AX351" s="165" t="str">
        <f t="shared" si="181"/>
        <v/>
      </c>
      <c r="AY351" s="193">
        <f t="shared" si="182"/>
        <v>3</v>
      </c>
      <c r="AZ351" s="183" t="str">
        <f t="shared" si="183"/>
        <v/>
      </c>
      <c r="BA351" s="173">
        <f t="shared" si="184"/>
        <v>0.25</v>
      </c>
      <c r="BB351" s="174" t="str">
        <f t="shared" si="185"/>
        <v/>
      </c>
      <c r="BC351" s="186">
        <f t="shared" si="208"/>
        <v>0.25</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t="s">
        <v>3819</v>
      </c>
      <c r="E352" s="81" t="s">
        <v>3649</v>
      </c>
      <c r="F352" s="17"/>
      <c r="G352" s="134">
        <v>44271</v>
      </c>
      <c r="H352" s="135">
        <v>44272</v>
      </c>
      <c r="I352" s="141" t="s">
        <v>27</v>
      </c>
      <c r="J352" s="25"/>
      <c r="K352" s="145"/>
      <c r="L352" s="28"/>
      <c r="M352" s="395">
        <v>44272</v>
      </c>
      <c r="N352" s="158">
        <f t="shared" si="191"/>
        <v>2</v>
      </c>
      <c r="O352" s="27"/>
      <c r="P352" s="27"/>
      <c r="Q352" s="27" t="s">
        <v>27</v>
      </c>
      <c r="R352" s="27"/>
      <c r="S352" s="27"/>
      <c r="T352" s="28" t="s">
        <v>27</v>
      </c>
      <c r="U352" s="29"/>
      <c r="V352" s="32">
        <v>1</v>
      </c>
      <c r="W352" s="318"/>
      <c r="X352" s="319">
        <v>3</v>
      </c>
      <c r="Y352" s="160">
        <f t="shared" si="177"/>
        <v>4</v>
      </c>
      <c r="Z352" s="159">
        <f t="shared" si="192"/>
        <v>10</v>
      </c>
      <c r="AA352" s="327"/>
      <c r="AB352" s="400">
        <f t="shared" si="201"/>
        <v>-30</v>
      </c>
      <c r="AC352" s="371"/>
      <c r="AD352" s="226" t="str">
        <f t="shared" si="178"/>
        <v/>
      </c>
      <c r="AE352" s="368">
        <f t="shared" si="193"/>
        <v>-20</v>
      </c>
      <c r="AF352" s="339"/>
      <c r="AG352" s="338"/>
      <c r="AH352" s="336"/>
      <c r="AI352" s="161">
        <f t="shared" si="194"/>
        <v>0</v>
      </c>
      <c r="AJ352" s="162">
        <f t="shared" si="179"/>
        <v>70</v>
      </c>
      <c r="AK352" s="163">
        <f t="shared" si="195"/>
        <v>70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f t="shared" si="180"/>
        <v>2</v>
      </c>
      <c r="AX352" s="165" t="str">
        <f t="shared" si="181"/>
        <v/>
      </c>
      <c r="AY352" s="193">
        <f t="shared" si="182"/>
        <v>2</v>
      </c>
      <c r="AZ352" s="183" t="str">
        <f t="shared" si="183"/>
        <v/>
      </c>
      <c r="BA352" s="173">
        <f t="shared" si="184"/>
        <v>1</v>
      </c>
      <c r="BB352" s="174" t="str">
        <f t="shared" si="185"/>
        <v/>
      </c>
      <c r="BC352" s="186">
        <f t="shared" si="208"/>
        <v>1</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75" x14ac:dyDescent="0.3">
      <c r="A353" s="221"/>
      <c r="B353" s="222"/>
      <c r="C353" s="214">
        <v>342</v>
      </c>
      <c r="D353" s="205" t="s">
        <v>3820</v>
      </c>
      <c r="E353" s="81" t="s">
        <v>3649</v>
      </c>
      <c r="F353" s="17"/>
      <c r="G353" s="134">
        <v>44270</v>
      </c>
      <c r="H353" s="135">
        <v>44273</v>
      </c>
      <c r="I353" s="141" t="s">
        <v>27</v>
      </c>
      <c r="J353" s="25"/>
      <c r="K353" s="145"/>
      <c r="L353" s="28"/>
      <c r="M353" s="395">
        <v>44273</v>
      </c>
      <c r="N353" s="158">
        <f t="shared" si="191"/>
        <v>4</v>
      </c>
      <c r="O353" s="27"/>
      <c r="P353" s="27"/>
      <c r="Q353" s="27" t="s">
        <v>27</v>
      </c>
      <c r="R353" s="27"/>
      <c r="S353" s="27"/>
      <c r="T353" s="28"/>
      <c r="U353" s="29"/>
      <c r="V353" s="32">
        <v>0.25</v>
      </c>
      <c r="W353" s="318">
        <v>2.25</v>
      </c>
      <c r="X353" s="319">
        <v>1.5</v>
      </c>
      <c r="Y353" s="160">
        <f t="shared" si="177"/>
        <v>4</v>
      </c>
      <c r="Z353" s="159">
        <f t="shared" si="192"/>
        <v>47.5</v>
      </c>
      <c r="AA353" s="327"/>
      <c r="AB353" s="400">
        <f t="shared" si="201"/>
        <v>-30</v>
      </c>
      <c r="AC353" s="371"/>
      <c r="AD353" s="226" t="str">
        <f t="shared" si="178"/>
        <v/>
      </c>
      <c r="AE353" s="368">
        <f t="shared" si="193"/>
        <v>17.5</v>
      </c>
      <c r="AF353" s="339">
        <v>7.11</v>
      </c>
      <c r="AG353" s="338">
        <v>7.11</v>
      </c>
      <c r="AH353" s="336">
        <v>24.61</v>
      </c>
      <c r="AI353" s="161">
        <f t="shared" si="194"/>
        <v>24.61</v>
      </c>
      <c r="AJ353" s="162">
        <f t="shared" si="179"/>
        <v>84.61</v>
      </c>
      <c r="AK353" s="163">
        <f t="shared" si="195"/>
        <v>60</v>
      </c>
      <c r="AL353" s="164">
        <f t="shared" si="196"/>
        <v>0</v>
      </c>
      <c r="AM353" s="164">
        <f t="shared" si="197"/>
        <v>0</v>
      </c>
      <c r="AN353" s="164">
        <f t="shared" si="198"/>
        <v>0</v>
      </c>
      <c r="AO353" s="164">
        <f t="shared" si="199"/>
        <v>0</v>
      </c>
      <c r="AP353" s="610" t="str">
        <f t="shared" si="202"/>
        <v xml:space="preserve"> </v>
      </c>
      <c r="AQ353" s="613">
        <f t="shared" si="200"/>
        <v>24.61</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f t="shared" si="180"/>
        <v>4</v>
      </c>
      <c r="AX353" s="165" t="str">
        <f t="shared" si="181"/>
        <v/>
      </c>
      <c r="AY353" s="193">
        <f t="shared" si="182"/>
        <v>4</v>
      </c>
      <c r="AZ353" s="183" t="str">
        <f t="shared" si="183"/>
        <v/>
      </c>
      <c r="BA353" s="173">
        <f t="shared" si="184"/>
        <v>0.25</v>
      </c>
      <c r="BB353" s="174" t="str">
        <f t="shared" si="185"/>
        <v/>
      </c>
      <c r="BC353" s="186">
        <f t="shared" si="208"/>
        <v>0.25</v>
      </c>
      <c r="BD353" s="174" t="str">
        <f t="shared" si="186"/>
        <v/>
      </c>
      <c r="BE353" s="201">
        <f t="shared" si="187"/>
        <v>2.25</v>
      </c>
      <c r="BF353" s="174" t="str">
        <f t="shared" si="188"/>
        <v/>
      </c>
      <c r="BG353" s="186">
        <f t="shared" si="189"/>
        <v>2.25</v>
      </c>
      <c r="BH353" s="175" t="str">
        <f t="shared" si="190"/>
        <v/>
      </c>
      <c r="BI353" s="632"/>
      <c r="BQ353" s="57" t="s">
        <v>2241</v>
      </c>
      <c r="BV353" s="57" t="s">
        <v>2242</v>
      </c>
      <c r="BW353" s="57"/>
      <c r="CC353" s="57" t="s">
        <v>2243</v>
      </c>
    </row>
    <row r="354" spans="1:140" ht="18.75" x14ac:dyDescent="0.3">
      <c r="A354" s="221"/>
      <c r="B354" s="222"/>
      <c r="C354" s="214">
        <v>343</v>
      </c>
      <c r="D354" s="205" t="s">
        <v>3821</v>
      </c>
      <c r="E354" s="81" t="s">
        <v>3649</v>
      </c>
      <c r="F354" s="17"/>
      <c r="G354" s="134">
        <v>44272</v>
      </c>
      <c r="H354" s="135">
        <v>44286</v>
      </c>
      <c r="I354" s="141" t="s">
        <v>27</v>
      </c>
      <c r="J354" s="25"/>
      <c r="K354" s="145"/>
      <c r="L354" s="28"/>
      <c r="M354" s="395">
        <v>44286</v>
      </c>
      <c r="N354" s="158">
        <f t="shared" si="191"/>
        <v>11</v>
      </c>
      <c r="O354" s="27"/>
      <c r="P354" s="27"/>
      <c r="Q354" s="27" t="s">
        <v>27</v>
      </c>
      <c r="R354" s="27"/>
      <c r="S354" s="27"/>
      <c r="T354" s="28"/>
      <c r="U354" s="29"/>
      <c r="V354" s="32">
        <v>0.75</v>
      </c>
      <c r="W354" s="318">
        <v>4</v>
      </c>
      <c r="X354" s="319">
        <v>2</v>
      </c>
      <c r="Y354" s="160">
        <f t="shared" si="177"/>
        <v>6.75</v>
      </c>
      <c r="Z354" s="159">
        <f t="shared" si="192"/>
        <v>87.5</v>
      </c>
      <c r="AA354" s="327"/>
      <c r="AB354" s="400">
        <f t="shared" si="201"/>
        <v>-30</v>
      </c>
      <c r="AC354" s="371"/>
      <c r="AD354" s="226" t="str">
        <f t="shared" si="178"/>
        <v/>
      </c>
      <c r="AE354" s="368">
        <f t="shared" si="193"/>
        <v>57.5</v>
      </c>
      <c r="AF354" s="339">
        <v>30</v>
      </c>
      <c r="AG354" s="338">
        <v>30</v>
      </c>
      <c r="AH354" s="336">
        <v>87.5</v>
      </c>
      <c r="AI354" s="161">
        <f t="shared" si="194"/>
        <v>87.5</v>
      </c>
      <c r="AJ354" s="162">
        <f t="shared" si="179"/>
        <v>157.5</v>
      </c>
      <c r="AK354" s="163">
        <f t="shared" si="195"/>
        <v>70</v>
      </c>
      <c r="AL354" s="164">
        <f t="shared" si="196"/>
        <v>0</v>
      </c>
      <c r="AM354" s="164">
        <f t="shared" si="197"/>
        <v>0</v>
      </c>
      <c r="AN354" s="164">
        <f t="shared" si="198"/>
        <v>0</v>
      </c>
      <c r="AO354" s="164">
        <f t="shared" si="199"/>
        <v>0</v>
      </c>
      <c r="AP354" s="610" t="str">
        <f t="shared" si="202"/>
        <v xml:space="preserve"> </v>
      </c>
      <c r="AQ354" s="613" t="str">
        <f t="shared" si="200"/>
        <v xml:space="preserve"> </v>
      </c>
      <c r="AR354" s="613">
        <f t="shared" si="203"/>
        <v>87.5</v>
      </c>
      <c r="AS354" s="613" t="str">
        <f t="shared" si="204"/>
        <v xml:space="preserve"> </v>
      </c>
      <c r="AT354" s="613" t="str">
        <f t="shared" si="205"/>
        <v xml:space="preserve"> </v>
      </c>
      <c r="AU354" s="613" t="str">
        <f t="shared" si="206"/>
        <v xml:space="preserve"> </v>
      </c>
      <c r="AV354" s="614" t="str">
        <f t="shared" si="207"/>
        <v xml:space="preserve"> </v>
      </c>
      <c r="AW354" s="196">
        <f t="shared" si="180"/>
        <v>11</v>
      </c>
      <c r="AX354" s="165" t="str">
        <f t="shared" si="181"/>
        <v/>
      </c>
      <c r="AY354" s="193">
        <f t="shared" si="182"/>
        <v>11</v>
      </c>
      <c r="AZ354" s="183" t="str">
        <f t="shared" si="183"/>
        <v/>
      </c>
      <c r="BA354" s="173">
        <f t="shared" si="184"/>
        <v>0.75</v>
      </c>
      <c r="BB354" s="174" t="str">
        <f t="shared" si="185"/>
        <v/>
      </c>
      <c r="BC354" s="186">
        <f t="shared" si="208"/>
        <v>0.75</v>
      </c>
      <c r="BD354" s="174" t="str">
        <f t="shared" si="186"/>
        <v/>
      </c>
      <c r="BE354" s="201">
        <f t="shared" si="187"/>
        <v>4</v>
      </c>
      <c r="BF354" s="174" t="str">
        <f t="shared" si="188"/>
        <v/>
      </c>
      <c r="BG354" s="186">
        <f t="shared" si="189"/>
        <v>4</v>
      </c>
      <c r="BH354" s="175" t="str">
        <f t="shared" si="190"/>
        <v/>
      </c>
      <c r="BI354" s="632"/>
      <c r="BQ354" s="57" t="s">
        <v>2244</v>
      </c>
      <c r="BV354" s="57" t="s">
        <v>2245</v>
      </c>
      <c r="BW354" s="57"/>
      <c r="CC354" s="57" t="s">
        <v>2246</v>
      </c>
    </row>
    <row r="355" spans="1:140" ht="18.75" x14ac:dyDescent="0.3">
      <c r="A355" s="221"/>
      <c r="B355" s="222"/>
      <c r="C355" s="213">
        <v>344</v>
      </c>
      <c r="D355" s="205" t="s">
        <v>3822</v>
      </c>
      <c r="E355" s="81" t="s">
        <v>3649</v>
      </c>
      <c r="F355" s="17"/>
      <c r="G355" s="134">
        <v>44267</v>
      </c>
      <c r="H355" s="135">
        <v>44279</v>
      </c>
      <c r="I355" s="141" t="s">
        <v>27</v>
      </c>
      <c r="J355" s="25"/>
      <c r="K355" s="145"/>
      <c r="L355" s="28"/>
      <c r="M355" s="395">
        <v>44279</v>
      </c>
      <c r="N355" s="158">
        <f t="shared" si="191"/>
        <v>9</v>
      </c>
      <c r="O355" s="27"/>
      <c r="P355" s="27" t="s">
        <v>27</v>
      </c>
      <c r="Q355" s="27"/>
      <c r="R355" s="27"/>
      <c r="S355" s="27"/>
      <c r="T355" s="28"/>
      <c r="U355" s="29"/>
      <c r="V355" s="32">
        <v>0.25</v>
      </c>
      <c r="W355" s="318"/>
      <c r="X355" s="319">
        <v>1.5</v>
      </c>
      <c r="Y355" s="160">
        <f t="shared" si="177"/>
        <v>1.75</v>
      </c>
      <c r="Z355" s="159">
        <f t="shared" si="192"/>
        <v>2.5</v>
      </c>
      <c r="AA355" s="327"/>
      <c r="AB355" s="400">
        <f t="shared" si="201"/>
        <v>-30</v>
      </c>
      <c r="AC355" s="371"/>
      <c r="AD355" s="226" t="str">
        <f t="shared" si="178"/>
        <v/>
      </c>
      <c r="AE355" s="368">
        <f t="shared" si="193"/>
        <v>-27.5</v>
      </c>
      <c r="AF355" s="339"/>
      <c r="AG355" s="338"/>
      <c r="AH355" s="336"/>
      <c r="AI355" s="161">
        <f t="shared" si="194"/>
        <v>0</v>
      </c>
      <c r="AJ355" s="162">
        <f t="shared" si="179"/>
        <v>32.5</v>
      </c>
      <c r="AK355" s="163">
        <f t="shared" si="195"/>
        <v>32.5</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f t="shared" si="180"/>
        <v>9</v>
      </c>
      <c r="AX355" s="165" t="str">
        <f t="shared" si="181"/>
        <v/>
      </c>
      <c r="AY355" s="193">
        <f t="shared" si="182"/>
        <v>9</v>
      </c>
      <c r="AZ355" s="183" t="str">
        <f t="shared" si="183"/>
        <v/>
      </c>
      <c r="BA355" s="173">
        <f t="shared" si="184"/>
        <v>0.25</v>
      </c>
      <c r="BB355" s="174" t="str">
        <f t="shared" si="185"/>
        <v/>
      </c>
      <c r="BC355" s="186">
        <f t="shared" si="208"/>
        <v>0.25</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75" x14ac:dyDescent="0.3">
      <c r="A356" s="221"/>
      <c r="B356" s="222"/>
      <c r="C356" s="214">
        <v>345</v>
      </c>
      <c r="D356" s="209" t="s">
        <v>3823</v>
      </c>
      <c r="E356" s="81" t="s">
        <v>3649</v>
      </c>
      <c r="F356" s="17"/>
      <c r="G356" s="138">
        <v>44273</v>
      </c>
      <c r="H356" s="137">
        <v>44280</v>
      </c>
      <c r="I356" s="143" t="s">
        <v>27</v>
      </c>
      <c r="J356" s="80"/>
      <c r="K356" s="147"/>
      <c r="L356" s="30"/>
      <c r="M356" s="396">
        <v>44280</v>
      </c>
      <c r="N356" s="158">
        <f t="shared" si="191"/>
        <v>6</v>
      </c>
      <c r="O356" s="27"/>
      <c r="P356" s="27"/>
      <c r="Q356" s="27" t="s">
        <v>27</v>
      </c>
      <c r="R356" s="27"/>
      <c r="S356" s="27"/>
      <c r="T356" s="30"/>
      <c r="U356" s="31"/>
      <c r="V356" s="32">
        <v>0.25</v>
      </c>
      <c r="W356" s="320">
        <v>1</v>
      </c>
      <c r="X356" s="318">
        <v>1</v>
      </c>
      <c r="Y356" s="160">
        <f t="shared" si="177"/>
        <v>2.25</v>
      </c>
      <c r="Z356" s="159">
        <f t="shared" si="192"/>
        <v>22.5</v>
      </c>
      <c r="AA356" s="327"/>
      <c r="AB356" s="400">
        <f t="shared" si="201"/>
        <v>-30</v>
      </c>
      <c r="AC356" s="371"/>
      <c r="AD356" s="226" t="str">
        <f t="shared" si="178"/>
        <v/>
      </c>
      <c r="AE356" s="368">
        <f t="shared" si="193"/>
        <v>-7.5</v>
      </c>
      <c r="AF356" s="340">
        <v>1.25</v>
      </c>
      <c r="AG356" s="341">
        <v>1.25</v>
      </c>
      <c r="AH356" s="339">
        <v>1.25</v>
      </c>
      <c r="AI356" s="161">
        <f t="shared" si="194"/>
        <v>1.25</v>
      </c>
      <c r="AJ356" s="162">
        <f t="shared" si="179"/>
        <v>43.75</v>
      </c>
      <c r="AK356" s="163">
        <f t="shared" si="195"/>
        <v>42.5</v>
      </c>
      <c r="AL356" s="164">
        <f t="shared" si="196"/>
        <v>0</v>
      </c>
      <c r="AM356" s="164">
        <f t="shared" si="197"/>
        <v>0</v>
      </c>
      <c r="AN356" s="164">
        <f t="shared" si="198"/>
        <v>0</v>
      </c>
      <c r="AO356" s="164">
        <f t="shared" si="199"/>
        <v>0</v>
      </c>
      <c r="AP356" s="610">
        <f t="shared" si="202"/>
        <v>1.25</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f t="shared" si="180"/>
        <v>6</v>
      </c>
      <c r="AX356" s="165" t="str">
        <f t="shared" si="181"/>
        <v/>
      </c>
      <c r="AY356" s="193">
        <f t="shared" si="182"/>
        <v>6</v>
      </c>
      <c r="AZ356" s="183" t="str">
        <f t="shared" si="183"/>
        <v/>
      </c>
      <c r="BA356" s="173">
        <f t="shared" si="184"/>
        <v>0.25</v>
      </c>
      <c r="BB356" s="174" t="str">
        <f t="shared" si="185"/>
        <v/>
      </c>
      <c r="BC356" s="186">
        <f t="shared" si="208"/>
        <v>0.25</v>
      </c>
      <c r="BD356" s="174" t="str">
        <f t="shared" si="186"/>
        <v/>
      </c>
      <c r="BE356" s="201">
        <f t="shared" si="187"/>
        <v>1</v>
      </c>
      <c r="BF356" s="174" t="str">
        <f t="shared" si="188"/>
        <v/>
      </c>
      <c r="BG356" s="186">
        <f t="shared" si="189"/>
        <v>1</v>
      </c>
      <c r="BH356" s="175" t="str">
        <f t="shared" si="190"/>
        <v/>
      </c>
      <c r="BI356" s="632"/>
      <c r="BQ356" s="57" t="s">
        <v>2250</v>
      </c>
      <c r="BV356" s="57" t="s">
        <v>2251</v>
      </c>
      <c r="BW356" s="57"/>
      <c r="CC356" s="57" t="s">
        <v>2252</v>
      </c>
    </row>
    <row r="357" spans="1:140" ht="18.75" x14ac:dyDescent="0.3">
      <c r="A357" s="221"/>
      <c r="B357" s="222"/>
      <c r="C357" s="213">
        <v>346</v>
      </c>
      <c r="D357" s="205" t="s">
        <v>3824</v>
      </c>
      <c r="E357" s="81" t="s">
        <v>3649</v>
      </c>
      <c r="F357" s="17"/>
      <c r="G357" s="134">
        <v>44273</v>
      </c>
      <c r="H357" s="139">
        <v>44277</v>
      </c>
      <c r="I357" s="141" t="s">
        <v>27</v>
      </c>
      <c r="J357" s="25"/>
      <c r="K357" s="145"/>
      <c r="L357" s="28"/>
      <c r="M357" s="395">
        <v>44277</v>
      </c>
      <c r="N357" s="158">
        <f t="shared" si="191"/>
        <v>3</v>
      </c>
      <c r="O357" s="27"/>
      <c r="P357" s="27"/>
      <c r="Q357" s="27" t="s">
        <v>27</v>
      </c>
      <c r="R357" s="27"/>
      <c r="S357" s="27"/>
      <c r="T357" s="27"/>
      <c r="U357" s="28"/>
      <c r="V357" s="32">
        <v>0.25</v>
      </c>
      <c r="W357" s="318">
        <v>1.75</v>
      </c>
      <c r="X357" s="318">
        <v>1</v>
      </c>
      <c r="Y357" s="160">
        <f t="shared" si="177"/>
        <v>3</v>
      </c>
      <c r="Z357" s="159">
        <f t="shared" si="192"/>
        <v>37.5</v>
      </c>
      <c r="AA357" s="327"/>
      <c r="AB357" s="400">
        <f t="shared" si="201"/>
        <v>-30</v>
      </c>
      <c r="AC357" s="371"/>
      <c r="AD357" s="226" t="str">
        <f t="shared" si="178"/>
        <v/>
      </c>
      <c r="AE357" s="368">
        <f t="shared" si="193"/>
        <v>7.5</v>
      </c>
      <c r="AF357" s="339">
        <v>1.25</v>
      </c>
      <c r="AG357" s="342">
        <v>1.25</v>
      </c>
      <c r="AH357" s="339">
        <v>8.75</v>
      </c>
      <c r="AI357" s="161">
        <f t="shared" si="194"/>
        <v>8.75</v>
      </c>
      <c r="AJ357" s="162">
        <f t="shared" si="179"/>
        <v>58.75</v>
      </c>
      <c r="AK357" s="163">
        <f t="shared" si="195"/>
        <v>50</v>
      </c>
      <c r="AL357" s="164">
        <f t="shared" si="196"/>
        <v>0</v>
      </c>
      <c r="AM357" s="164">
        <f t="shared" si="197"/>
        <v>0</v>
      </c>
      <c r="AN357" s="164">
        <f t="shared" si="198"/>
        <v>0</v>
      </c>
      <c r="AO357" s="164">
        <f t="shared" si="199"/>
        <v>0</v>
      </c>
      <c r="AP357" s="610" t="str">
        <f t="shared" si="202"/>
        <v xml:space="preserve"> </v>
      </c>
      <c r="AQ357" s="613">
        <f t="shared" si="200"/>
        <v>8.75</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f t="shared" si="180"/>
        <v>3</v>
      </c>
      <c r="AX357" s="165" t="str">
        <f t="shared" si="181"/>
        <v/>
      </c>
      <c r="AY357" s="193">
        <f t="shared" si="182"/>
        <v>3</v>
      </c>
      <c r="AZ357" s="183" t="str">
        <f t="shared" si="183"/>
        <v/>
      </c>
      <c r="BA357" s="173">
        <f t="shared" si="184"/>
        <v>0.25</v>
      </c>
      <c r="BB357" s="174" t="str">
        <f t="shared" si="185"/>
        <v/>
      </c>
      <c r="BC357" s="186">
        <f t="shared" si="208"/>
        <v>0.25</v>
      </c>
      <c r="BD357" s="174" t="str">
        <f t="shared" si="186"/>
        <v/>
      </c>
      <c r="BE357" s="201">
        <f t="shared" si="187"/>
        <v>1.75</v>
      </c>
      <c r="BF357" s="174" t="str">
        <f t="shared" si="188"/>
        <v/>
      </c>
      <c r="BG357" s="186">
        <f t="shared" si="189"/>
        <v>1.75</v>
      </c>
      <c r="BH357" s="175" t="str">
        <f t="shared" si="190"/>
        <v/>
      </c>
      <c r="BI357" s="632"/>
      <c r="BQ357" s="57" t="s">
        <v>2253</v>
      </c>
      <c r="BV357" s="57" t="s">
        <v>2254</v>
      </c>
      <c r="BW357" s="57"/>
      <c r="CC357" s="57" t="s">
        <v>2255</v>
      </c>
    </row>
    <row r="358" spans="1:140" ht="18.75" x14ac:dyDescent="0.3">
      <c r="A358" s="221"/>
      <c r="B358" s="222"/>
      <c r="C358" s="214">
        <v>347</v>
      </c>
      <c r="D358" s="204" t="s">
        <v>3739</v>
      </c>
      <c r="E358" s="81" t="s">
        <v>3649</v>
      </c>
      <c r="F358" s="34"/>
      <c r="G358" s="131">
        <v>44274</v>
      </c>
      <c r="H358" s="136">
        <v>44277</v>
      </c>
      <c r="I358" s="140" t="s">
        <v>27</v>
      </c>
      <c r="J358" s="78"/>
      <c r="K358" s="144"/>
      <c r="L358" s="119"/>
      <c r="M358" s="395">
        <v>44277</v>
      </c>
      <c r="N358" s="158">
        <f t="shared" si="191"/>
        <v>2</v>
      </c>
      <c r="O358" s="321"/>
      <c r="P358" s="315"/>
      <c r="Q358" s="315" t="s">
        <v>27</v>
      </c>
      <c r="R358" s="315"/>
      <c r="S358" s="315"/>
      <c r="T358" s="315"/>
      <c r="U358" s="316"/>
      <c r="V358" s="167">
        <v>0.25</v>
      </c>
      <c r="W358" s="313">
        <v>3.5</v>
      </c>
      <c r="X358" s="313">
        <v>1.5</v>
      </c>
      <c r="Y358" s="160">
        <f t="shared" si="177"/>
        <v>5.25</v>
      </c>
      <c r="Z358" s="159">
        <f t="shared" si="192"/>
        <v>72.5</v>
      </c>
      <c r="AA358" s="327"/>
      <c r="AB358" s="400">
        <f t="shared" si="201"/>
        <v>-30</v>
      </c>
      <c r="AC358" s="371"/>
      <c r="AD358" s="226" t="str">
        <f t="shared" si="178"/>
        <v/>
      </c>
      <c r="AE358" s="368">
        <f t="shared" si="193"/>
        <v>42.5</v>
      </c>
      <c r="AF358" s="331">
        <v>1.25</v>
      </c>
      <c r="AG358" s="332">
        <v>1.25</v>
      </c>
      <c r="AH358" s="331">
        <v>43.75</v>
      </c>
      <c r="AI358" s="161">
        <f t="shared" si="194"/>
        <v>43.75</v>
      </c>
      <c r="AJ358" s="162">
        <f t="shared" si="179"/>
        <v>103.75</v>
      </c>
      <c r="AK358" s="163">
        <f t="shared" si="195"/>
        <v>60</v>
      </c>
      <c r="AL358" s="164">
        <f t="shared" si="196"/>
        <v>0</v>
      </c>
      <c r="AM358" s="164">
        <f t="shared" si="197"/>
        <v>0</v>
      </c>
      <c r="AN358" s="164">
        <f t="shared" si="198"/>
        <v>0</v>
      </c>
      <c r="AO358" s="164">
        <f t="shared" si="199"/>
        <v>0</v>
      </c>
      <c r="AP358" s="610" t="str">
        <f t="shared" si="202"/>
        <v xml:space="preserve"> </v>
      </c>
      <c r="AQ358" s="613">
        <f t="shared" si="200"/>
        <v>43.75</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f t="shared" si="180"/>
        <v>2</v>
      </c>
      <c r="AX358" s="165" t="str">
        <f t="shared" si="181"/>
        <v/>
      </c>
      <c r="AY358" s="193">
        <f t="shared" si="182"/>
        <v>2</v>
      </c>
      <c r="AZ358" s="183" t="str">
        <f t="shared" si="183"/>
        <v/>
      </c>
      <c r="BA358" s="173">
        <f t="shared" si="184"/>
        <v>0.25</v>
      </c>
      <c r="BB358" s="174" t="str">
        <f t="shared" si="185"/>
        <v/>
      </c>
      <c r="BC358" s="186">
        <f t="shared" si="208"/>
        <v>0.25</v>
      </c>
      <c r="BD358" s="174" t="str">
        <f t="shared" si="186"/>
        <v/>
      </c>
      <c r="BE358" s="201">
        <f t="shared" si="187"/>
        <v>3.5</v>
      </c>
      <c r="BF358" s="174" t="str">
        <f t="shared" si="188"/>
        <v/>
      </c>
      <c r="BG358" s="186">
        <f t="shared" si="189"/>
        <v>3.5</v>
      </c>
      <c r="BH358" s="175" t="str">
        <f t="shared" si="190"/>
        <v/>
      </c>
      <c r="BI358" s="632"/>
      <c r="BQ358" s="57" t="s">
        <v>2256</v>
      </c>
      <c r="BV358" s="57" t="s">
        <v>2257</v>
      </c>
      <c r="BW358" s="57"/>
      <c r="CC358" s="57" t="s">
        <v>2258</v>
      </c>
    </row>
    <row r="359" spans="1:140" ht="18.75" x14ac:dyDescent="0.3">
      <c r="A359" s="221"/>
      <c r="B359" s="222"/>
      <c r="C359" s="214">
        <v>348</v>
      </c>
      <c r="D359" s="204" t="s">
        <v>3825</v>
      </c>
      <c r="E359" s="81" t="s">
        <v>3649</v>
      </c>
      <c r="F359" s="34"/>
      <c r="G359" s="131">
        <v>44274</v>
      </c>
      <c r="H359" s="133">
        <v>44280</v>
      </c>
      <c r="I359" s="140" t="s">
        <v>27</v>
      </c>
      <c r="J359" s="78"/>
      <c r="K359" s="144"/>
      <c r="L359" s="119"/>
      <c r="M359" s="394">
        <v>44280</v>
      </c>
      <c r="N359" s="158">
        <f t="shared" si="191"/>
        <v>5</v>
      </c>
      <c r="O359" s="315" t="s">
        <v>27</v>
      </c>
      <c r="P359" s="315"/>
      <c r="Q359" s="315"/>
      <c r="R359" s="315"/>
      <c r="S359" s="315"/>
      <c r="T359" s="316"/>
      <c r="U359" s="317"/>
      <c r="V359" s="167">
        <v>0.25</v>
      </c>
      <c r="W359" s="313"/>
      <c r="X359" s="313">
        <v>0.25</v>
      </c>
      <c r="Y359" s="160">
        <f t="shared" si="177"/>
        <v>0.5</v>
      </c>
      <c r="Z359" s="159">
        <f t="shared" si="192"/>
        <v>2.5</v>
      </c>
      <c r="AA359" s="327"/>
      <c r="AB359" s="400">
        <f t="shared" si="201"/>
        <v>-30</v>
      </c>
      <c r="AC359" s="371"/>
      <c r="AD359" s="226" t="str">
        <f t="shared" si="178"/>
        <v/>
      </c>
      <c r="AE359" s="368">
        <f t="shared" si="193"/>
        <v>-27.5</v>
      </c>
      <c r="AF359" s="331"/>
      <c r="AG359" s="333"/>
      <c r="AH359" s="334"/>
      <c r="AI359" s="161">
        <f t="shared" si="194"/>
        <v>0</v>
      </c>
      <c r="AJ359" s="162">
        <f t="shared" si="179"/>
        <v>7.5</v>
      </c>
      <c r="AK359" s="163">
        <f t="shared" si="195"/>
        <v>7.5</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f t="shared" si="180"/>
        <v>5</v>
      </c>
      <c r="AX359" s="165" t="str">
        <f t="shared" si="181"/>
        <v/>
      </c>
      <c r="AY359" s="193">
        <f t="shared" si="182"/>
        <v>5</v>
      </c>
      <c r="AZ359" s="183" t="str">
        <f t="shared" si="183"/>
        <v/>
      </c>
      <c r="BA359" s="173">
        <f t="shared" si="184"/>
        <v>0.25</v>
      </c>
      <c r="BB359" s="174" t="str">
        <f t="shared" si="185"/>
        <v/>
      </c>
      <c r="BC359" s="186">
        <f t="shared" si="208"/>
        <v>0.25</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75" x14ac:dyDescent="0.3">
      <c r="A360" s="221"/>
      <c r="B360" s="222"/>
      <c r="C360" s="213">
        <v>349</v>
      </c>
      <c r="D360" s="204" t="s">
        <v>3826</v>
      </c>
      <c r="E360" s="81" t="s">
        <v>3649</v>
      </c>
      <c r="F360" s="34"/>
      <c r="G360" s="134">
        <v>44277</v>
      </c>
      <c r="H360" s="135">
        <v>44279</v>
      </c>
      <c r="I360" s="141" t="s">
        <v>27</v>
      </c>
      <c r="J360" s="25"/>
      <c r="K360" s="145"/>
      <c r="L360" s="28"/>
      <c r="M360" s="395">
        <v>44279</v>
      </c>
      <c r="N360" s="158">
        <f t="shared" si="191"/>
        <v>3</v>
      </c>
      <c r="O360" s="315"/>
      <c r="P360" s="315" t="s">
        <v>27</v>
      </c>
      <c r="Q360" s="315"/>
      <c r="R360" s="315"/>
      <c r="S360" s="315"/>
      <c r="T360" s="316"/>
      <c r="U360" s="317"/>
      <c r="V360" s="167">
        <v>0.25</v>
      </c>
      <c r="W360" s="313"/>
      <c r="X360" s="313">
        <v>0.25</v>
      </c>
      <c r="Y360" s="160">
        <f t="shared" si="177"/>
        <v>0.5</v>
      </c>
      <c r="Z360" s="159">
        <f t="shared" si="192"/>
        <v>2.5</v>
      </c>
      <c r="AA360" s="328"/>
      <c r="AB360" s="400">
        <f t="shared" si="201"/>
        <v>-30</v>
      </c>
      <c r="AC360" s="371"/>
      <c r="AD360" s="226" t="str">
        <f t="shared" si="178"/>
        <v/>
      </c>
      <c r="AE360" s="368">
        <f t="shared" si="193"/>
        <v>-27.5</v>
      </c>
      <c r="AF360" s="331"/>
      <c r="AG360" s="333"/>
      <c r="AH360" s="334"/>
      <c r="AI360" s="161">
        <f t="shared" si="194"/>
        <v>0</v>
      </c>
      <c r="AJ360" s="162">
        <f t="shared" si="179"/>
        <v>7.5</v>
      </c>
      <c r="AK360" s="163">
        <f t="shared" si="195"/>
        <v>7.5</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f t="shared" si="180"/>
        <v>3</v>
      </c>
      <c r="AX360" s="165" t="str">
        <f t="shared" si="181"/>
        <v/>
      </c>
      <c r="AY360" s="193">
        <f t="shared" si="182"/>
        <v>3</v>
      </c>
      <c r="AZ360" s="183" t="str">
        <f t="shared" si="183"/>
        <v/>
      </c>
      <c r="BA360" s="173">
        <f t="shared" si="184"/>
        <v>0.25</v>
      </c>
      <c r="BB360" s="174" t="str">
        <f t="shared" si="185"/>
        <v/>
      </c>
      <c r="BC360" s="186">
        <f t="shared" si="208"/>
        <v>0.25</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75" x14ac:dyDescent="0.3">
      <c r="A361" s="221"/>
      <c r="B361" s="222"/>
      <c r="C361" s="213">
        <v>350</v>
      </c>
      <c r="D361" s="204" t="s">
        <v>3827</v>
      </c>
      <c r="E361" s="81" t="s">
        <v>3649</v>
      </c>
      <c r="F361" s="34"/>
      <c r="G361" s="134">
        <v>44278</v>
      </c>
      <c r="H361" s="135">
        <v>44279</v>
      </c>
      <c r="I361" s="141" t="s">
        <v>27</v>
      </c>
      <c r="J361" s="25"/>
      <c r="K361" s="145"/>
      <c r="L361" s="28"/>
      <c r="M361" s="395">
        <v>44279</v>
      </c>
      <c r="N361" s="158">
        <f t="shared" si="191"/>
        <v>2</v>
      </c>
      <c r="O361" s="315" t="s">
        <v>27</v>
      </c>
      <c r="P361" s="315"/>
      <c r="Q361" s="315"/>
      <c r="R361" s="315"/>
      <c r="S361" s="315"/>
      <c r="T361" s="316"/>
      <c r="U361" s="317"/>
      <c r="V361" s="167">
        <v>0.25</v>
      </c>
      <c r="W361" s="313"/>
      <c r="X361" s="313">
        <v>0.25</v>
      </c>
      <c r="Y361" s="160">
        <f t="shared" si="177"/>
        <v>0.5</v>
      </c>
      <c r="Z361" s="159">
        <f t="shared" si="192"/>
        <v>2.5</v>
      </c>
      <c r="AA361" s="327"/>
      <c r="AB361" s="400">
        <f t="shared" si="201"/>
        <v>-30</v>
      </c>
      <c r="AC361" s="370"/>
      <c r="AD361" s="226" t="str">
        <f t="shared" si="178"/>
        <v/>
      </c>
      <c r="AE361" s="368">
        <f t="shared" si="193"/>
        <v>-27.5</v>
      </c>
      <c r="AF361" s="331">
        <v>1.25</v>
      </c>
      <c r="AG361" s="333">
        <v>1.25</v>
      </c>
      <c r="AH361" s="694">
        <v>1.25</v>
      </c>
      <c r="AI361" s="161">
        <f t="shared" si="194"/>
        <v>1.25</v>
      </c>
      <c r="AJ361" s="162">
        <f t="shared" si="179"/>
        <v>8.75</v>
      </c>
      <c r="AK361" s="163">
        <f t="shared" si="195"/>
        <v>7.5</v>
      </c>
      <c r="AL361" s="164">
        <f t="shared" si="196"/>
        <v>0</v>
      </c>
      <c r="AM361" s="164">
        <f t="shared" si="197"/>
        <v>0</v>
      </c>
      <c r="AN361" s="164">
        <f t="shared" si="198"/>
        <v>0</v>
      </c>
      <c r="AO361" s="164">
        <f t="shared" si="199"/>
        <v>0</v>
      </c>
      <c r="AP361" s="610">
        <f t="shared" si="202"/>
        <v>1.25</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f t="shared" si="180"/>
        <v>2</v>
      </c>
      <c r="AX361" s="165" t="str">
        <f t="shared" si="181"/>
        <v/>
      </c>
      <c r="AY361" s="193">
        <f t="shared" si="182"/>
        <v>2</v>
      </c>
      <c r="AZ361" s="183" t="str">
        <f t="shared" si="183"/>
        <v/>
      </c>
      <c r="BA361" s="173">
        <f t="shared" si="184"/>
        <v>0.25</v>
      </c>
      <c r="BB361" s="174" t="str">
        <f t="shared" si="185"/>
        <v/>
      </c>
      <c r="BC361" s="186">
        <f t="shared" si="208"/>
        <v>0.25</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5" t="s">
        <v>3828</v>
      </c>
      <c r="E362" s="81" t="s">
        <v>3649</v>
      </c>
      <c r="F362" s="17"/>
      <c r="G362" s="134">
        <v>44278</v>
      </c>
      <c r="H362" s="135">
        <v>44284</v>
      </c>
      <c r="I362" s="141" t="s">
        <v>27</v>
      </c>
      <c r="J362" s="25" t="s">
        <v>27</v>
      </c>
      <c r="K362" s="145"/>
      <c r="L362" s="28"/>
      <c r="M362" s="395">
        <v>44284</v>
      </c>
      <c r="N362" s="158">
        <f t="shared" si="191"/>
        <v>5</v>
      </c>
      <c r="O362" s="27"/>
      <c r="P362" s="27"/>
      <c r="Q362" s="27" t="s">
        <v>27</v>
      </c>
      <c r="R362" s="27" t="s">
        <v>3932</v>
      </c>
      <c r="S362" s="27" t="s">
        <v>27</v>
      </c>
      <c r="T362" s="28"/>
      <c r="U362" s="29"/>
      <c r="V362" s="167">
        <v>1.75</v>
      </c>
      <c r="W362" s="313"/>
      <c r="X362" s="313">
        <v>2</v>
      </c>
      <c r="Y362" s="160">
        <f t="shared" si="177"/>
        <v>3.75</v>
      </c>
      <c r="Z362" s="159">
        <f t="shared" si="192"/>
        <v>17.5</v>
      </c>
      <c r="AA362" s="327"/>
      <c r="AB362" s="400">
        <f t="shared" si="201"/>
        <v>-30</v>
      </c>
      <c r="AC362" s="370"/>
      <c r="AD362" s="226" t="str">
        <f t="shared" si="178"/>
        <v/>
      </c>
      <c r="AE362" s="368">
        <f t="shared" si="193"/>
        <v>-12.5</v>
      </c>
      <c r="AF362" s="339"/>
      <c r="AG362" s="338"/>
      <c r="AH362" s="336"/>
      <c r="AI362" s="161">
        <f t="shared" si="194"/>
        <v>0</v>
      </c>
      <c r="AJ362" s="162">
        <f t="shared" si="179"/>
        <v>57.5</v>
      </c>
      <c r="AK362" s="163">
        <f t="shared" si="195"/>
        <v>57.5</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f t="shared" si="180"/>
        <v>5</v>
      </c>
      <c r="AX362" s="165" t="str">
        <f t="shared" si="181"/>
        <v/>
      </c>
      <c r="AY362" s="193">
        <f t="shared" si="182"/>
        <v>5</v>
      </c>
      <c r="AZ362" s="183" t="str">
        <f t="shared" si="183"/>
        <v/>
      </c>
      <c r="BA362" s="173">
        <f t="shared" si="184"/>
        <v>1.75</v>
      </c>
      <c r="BB362" s="174" t="str">
        <f t="shared" si="185"/>
        <v/>
      </c>
      <c r="BC362" s="186">
        <f t="shared" si="208"/>
        <v>1.75</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75" x14ac:dyDescent="0.3">
      <c r="A363" s="219"/>
      <c r="B363" s="220"/>
      <c r="C363" s="213">
        <v>352</v>
      </c>
      <c r="D363" s="205" t="s">
        <v>3829</v>
      </c>
      <c r="E363" s="81" t="s">
        <v>3649</v>
      </c>
      <c r="F363" s="17"/>
      <c r="G363" s="134">
        <v>44278</v>
      </c>
      <c r="H363" s="135">
        <v>44279</v>
      </c>
      <c r="I363" s="141" t="s">
        <v>27</v>
      </c>
      <c r="J363" s="25"/>
      <c r="K363" s="145"/>
      <c r="L363" s="28"/>
      <c r="M363" s="395">
        <v>44279</v>
      </c>
      <c r="N363" s="158">
        <f t="shared" si="191"/>
        <v>2</v>
      </c>
      <c r="O363" s="27"/>
      <c r="P363" s="27"/>
      <c r="Q363" s="27" t="s">
        <v>27</v>
      </c>
      <c r="R363" s="27"/>
      <c r="S363" s="27"/>
      <c r="T363" s="28" t="s">
        <v>27</v>
      </c>
      <c r="U363" s="29"/>
      <c r="V363" s="32">
        <v>0.25</v>
      </c>
      <c r="W363" s="318"/>
      <c r="X363" s="319">
        <v>1</v>
      </c>
      <c r="Y363" s="160">
        <f t="shared" si="177"/>
        <v>1.25</v>
      </c>
      <c r="Z363" s="159">
        <f t="shared" si="192"/>
        <v>2.5</v>
      </c>
      <c r="AA363" s="326"/>
      <c r="AB363" s="400">
        <f t="shared" si="201"/>
        <v>-30</v>
      </c>
      <c r="AC363" s="370"/>
      <c r="AD363" s="226" t="str">
        <f t="shared" si="178"/>
        <v/>
      </c>
      <c r="AE363" s="368">
        <f t="shared" si="193"/>
        <v>-27.5</v>
      </c>
      <c r="AF363" s="339"/>
      <c r="AG363" s="338"/>
      <c r="AH363" s="336"/>
      <c r="AI363" s="161">
        <f t="shared" si="194"/>
        <v>0</v>
      </c>
      <c r="AJ363" s="162">
        <f t="shared" si="179"/>
        <v>22.5</v>
      </c>
      <c r="AK363" s="163">
        <f t="shared" si="195"/>
        <v>22.5</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f t="shared" si="180"/>
        <v>2</v>
      </c>
      <c r="AX363" s="165" t="str">
        <f t="shared" si="181"/>
        <v/>
      </c>
      <c r="AY363" s="193">
        <f t="shared" si="182"/>
        <v>2</v>
      </c>
      <c r="AZ363" s="183" t="str">
        <f t="shared" si="183"/>
        <v/>
      </c>
      <c r="BA363" s="173">
        <f t="shared" si="184"/>
        <v>0.25</v>
      </c>
      <c r="BB363" s="174" t="str">
        <f t="shared" si="185"/>
        <v/>
      </c>
      <c r="BC363" s="186">
        <f t="shared" si="208"/>
        <v>0.25</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75" x14ac:dyDescent="0.3">
      <c r="A364" s="219"/>
      <c r="B364" s="220"/>
      <c r="C364" s="213">
        <v>353</v>
      </c>
      <c r="D364" s="205" t="s">
        <v>3830</v>
      </c>
      <c r="E364" s="81" t="s">
        <v>3649</v>
      </c>
      <c r="F364" s="17"/>
      <c r="G364" s="134">
        <v>44279</v>
      </c>
      <c r="H364" s="645">
        <v>44280</v>
      </c>
      <c r="I364" s="141" t="s">
        <v>27</v>
      </c>
      <c r="J364" s="25"/>
      <c r="K364" s="145"/>
      <c r="L364" s="28"/>
      <c r="M364" s="646">
        <v>44280</v>
      </c>
      <c r="N364" s="158">
        <f t="shared" si="191"/>
        <v>2</v>
      </c>
      <c r="O364" s="27" t="s">
        <v>27</v>
      </c>
      <c r="P364" s="27"/>
      <c r="Q364" s="27"/>
      <c r="R364" s="27"/>
      <c r="S364" s="27"/>
      <c r="T364" s="28"/>
      <c r="U364" s="29"/>
      <c r="V364" s="32">
        <v>0.25</v>
      </c>
      <c r="W364" s="318"/>
      <c r="X364" s="319">
        <v>0.25</v>
      </c>
      <c r="Y364" s="160">
        <f t="shared" si="177"/>
        <v>0.5</v>
      </c>
      <c r="Z364" s="159">
        <f t="shared" si="192"/>
        <v>2.5</v>
      </c>
      <c r="AA364" s="326"/>
      <c r="AB364" s="400">
        <f t="shared" si="201"/>
        <v>-30</v>
      </c>
      <c r="AC364" s="371"/>
      <c r="AD364" s="226" t="str">
        <f t="shared" si="178"/>
        <v/>
      </c>
      <c r="AE364" s="368">
        <f t="shared" si="193"/>
        <v>-27.5</v>
      </c>
      <c r="AF364" s="339"/>
      <c r="AG364" s="338"/>
      <c r="AH364" s="336"/>
      <c r="AI364" s="161">
        <f t="shared" si="194"/>
        <v>0</v>
      </c>
      <c r="AJ364" s="162">
        <f t="shared" si="179"/>
        <v>7.5</v>
      </c>
      <c r="AK364" s="163">
        <f t="shared" si="195"/>
        <v>7.5</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f t="shared" si="180"/>
        <v>2</v>
      </c>
      <c r="AX364" s="165" t="str">
        <f t="shared" si="181"/>
        <v/>
      </c>
      <c r="AY364" s="193">
        <f t="shared" si="182"/>
        <v>2</v>
      </c>
      <c r="AZ364" s="183" t="str">
        <f t="shared" si="183"/>
        <v/>
      </c>
      <c r="BA364" s="173">
        <f t="shared" si="184"/>
        <v>0.25</v>
      </c>
      <c r="BB364" s="174" t="str">
        <f t="shared" si="185"/>
        <v/>
      </c>
      <c r="BC364" s="186">
        <f t="shared" si="208"/>
        <v>0.25</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75" x14ac:dyDescent="0.3">
      <c r="A365" s="219"/>
      <c r="B365" s="220"/>
      <c r="C365" s="213">
        <v>354</v>
      </c>
      <c r="D365" s="207" t="s">
        <v>3831</v>
      </c>
      <c r="E365" s="81" t="s">
        <v>3649</v>
      </c>
      <c r="F365" s="17"/>
      <c r="G365" s="134">
        <v>44284</v>
      </c>
      <c r="H365" s="135">
        <v>44284</v>
      </c>
      <c r="I365" s="141" t="s">
        <v>27</v>
      </c>
      <c r="J365" s="25"/>
      <c r="K365" s="145"/>
      <c r="L365" s="28"/>
      <c r="M365" s="395">
        <v>44284</v>
      </c>
      <c r="N365" s="158">
        <f t="shared" si="191"/>
        <v>1</v>
      </c>
      <c r="O365" s="27"/>
      <c r="P365" s="27"/>
      <c r="Q365" s="27" t="s">
        <v>27</v>
      </c>
      <c r="R365" s="27"/>
      <c r="S365" s="27"/>
      <c r="T365" s="28"/>
      <c r="U365" s="29"/>
      <c r="V365" s="32">
        <v>0.5</v>
      </c>
      <c r="W365" s="318">
        <v>4</v>
      </c>
      <c r="X365" s="319">
        <v>2</v>
      </c>
      <c r="Y365" s="160">
        <f t="shared" si="177"/>
        <v>6.5</v>
      </c>
      <c r="Z365" s="159">
        <f t="shared" si="192"/>
        <v>85</v>
      </c>
      <c r="AA365" s="326"/>
      <c r="AB365" s="400">
        <f t="shared" si="201"/>
        <v>-30</v>
      </c>
      <c r="AC365" s="371"/>
      <c r="AD365" s="226" t="str">
        <f t="shared" si="178"/>
        <v/>
      </c>
      <c r="AE365" s="368">
        <f t="shared" si="193"/>
        <v>55</v>
      </c>
      <c r="AF365" s="339">
        <v>1.25</v>
      </c>
      <c r="AG365" s="338">
        <v>1.25</v>
      </c>
      <c r="AH365" s="336">
        <v>56.25</v>
      </c>
      <c r="AI365" s="161">
        <f t="shared" si="194"/>
        <v>56.25</v>
      </c>
      <c r="AJ365" s="162">
        <f t="shared" si="179"/>
        <v>126.25</v>
      </c>
      <c r="AK365" s="163">
        <f t="shared" si="195"/>
        <v>70</v>
      </c>
      <c r="AL365" s="164">
        <f t="shared" si="196"/>
        <v>0</v>
      </c>
      <c r="AM365" s="164">
        <f t="shared" si="197"/>
        <v>0</v>
      </c>
      <c r="AN365" s="164">
        <f t="shared" si="198"/>
        <v>0</v>
      </c>
      <c r="AO365" s="164">
        <f t="shared" si="199"/>
        <v>0</v>
      </c>
      <c r="AP365" s="610" t="str">
        <f t="shared" si="202"/>
        <v xml:space="preserve"> </v>
      </c>
      <c r="AQ365" s="613" t="str">
        <f t="shared" si="200"/>
        <v xml:space="preserve"> </v>
      </c>
      <c r="AR365" s="613">
        <f t="shared" si="203"/>
        <v>56.25</v>
      </c>
      <c r="AS365" s="613" t="str">
        <f t="shared" si="204"/>
        <v xml:space="preserve"> </v>
      </c>
      <c r="AT365" s="613" t="str">
        <f t="shared" si="205"/>
        <v xml:space="preserve"> </v>
      </c>
      <c r="AU365" s="613" t="str">
        <f t="shared" si="206"/>
        <v xml:space="preserve"> </v>
      </c>
      <c r="AV365" s="614" t="str">
        <f t="shared" si="207"/>
        <v xml:space="preserve"> </v>
      </c>
      <c r="AW365" s="196">
        <f t="shared" si="180"/>
        <v>1</v>
      </c>
      <c r="AX365" s="165" t="str">
        <f t="shared" si="181"/>
        <v/>
      </c>
      <c r="AY365" s="193">
        <f t="shared" si="182"/>
        <v>1</v>
      </c>
      <c r="AZ365" s="183" t="str">
        <f t="shared" si="183"/>
        <v/>
      </c>
      <c r="BA365" s="173">
        <f t="shared" si="184"/>
        <v>0.5</v>
      </c>
      <c r="BB365" s="174" t="str">
        <f t="shared" si="185"/>
        <v/>
      </c>
      <c r="BC365" s="186">
        <f t="shared" si="208"/>
        <v>0.5</v>
      </c>
      <c r="BD365" s="174" t="str">
        <f t="shared" si="186"/>
        <v/>
      </c>
      <c r="BE365" s="201">
        <f t="shared" si="187"/>
        <v>4</v>
      </c>
      <c r="BF365" s="174" t="str">
        <f t="shared" si="188"/>
        <v/>
      </c>
      <c r="BG365" s="186">
        <f t="shared" si="189"/>
        <v>4</v>
      </c>
      <c r="BH365" s="175" t="str">
        <f t="shared" si="190"/>
        <v/>
      </c>
      <c r="BI365" s="632"/>
      <c r="BQ365" s="57" t="s">
        <v>2277</v>
      </c>
      <c r="BV365" s="57" t="s">
        <v>2278</v>
      </c>
      <c r="BW365" s="57"/>
      <c r="CC365" s="57" t="s">
        <v>2279</v>
      </c>
    </row>
    <row r="366" spans="1:140" ht="18.75" x14ac:dyDescent="0.3">
      <c r="A366" s="221"/>
      <c r="B366" s="222"/>
      <c r="C366" s="214">
        <v>355</v>
      </c>
      <c r="D366" s="205" t="s">
        <v>3832</v>
      </c>
      <c r="E366" s="81" t="s">
        <v>3649</v>
      </c>
      <c r="F366" s="17"/>
      <c r="G366" s="134">
        <v>44284</v>
      </c>
      <c r="H366" s="135">
        <v>44284</v>
      </c>
      <c r="I366" s="141" t="s">
        <v>27</v>
      </c>
      <c r="J366" s="25"/>
      <c r="K366" s="145"/>
      <c r="L366" s="28"/>
      <c r="M366" s="395">
        <v>44284</v>
      </c>
      <c r="N366" s="158">
        <f t="shared" si="191"/>
        <v>1</v>
      </c>
      <c r="O366" s="27"/>
      <c r="P366" s="27"/>
      <c r="Q366" s="27"/>
      <c r="R366" s="27" t="s">
        <v>27</v>
      </c>
      <c r="S366" s="27"/>
      <c r="T366" s="28"/>
      <c r="U366" s="29"/>
      <c r="V366" s="32">
        <v>0.25</v>
      </c>
      <c r="W366" s="318"/>
      <c r="X366" s="319">
        <v>0.25</v>
      </c>
      <c r="Y366" s="160">
        <f t="shared" si="177"/>
        <v>0.5</v>
      </c>
      <c r="Z366" s="159">
        <f t="shared" si="192"/>
        <v>2.5</v>
      </c>
      <c r="AA366" s="327"/>
      <c r="AB366" s="400">
        <f t="shared" si="201"/>
        <v>-30</v>
      </c>
      <c r="AC366" s="371"/>
      <c r="AD366" s="226" t="str">
        <f t="shared" si="178"/>
        <v/>
      </c>
      <c r="AE366" s="368">
        <f t="shared" si="193"/>
        <v>-27.5</v>
      </c>
      <c r="AF366" s="339"/>
      <c r="AG366" s="338"/>
      <c r="AH366" s="336"/>
      <c r="AI366" s="161">
        <f t="shared" si="194"/>
        <v>0</v>
      </c>
      <c r="AJ366" s="162">
        <f t="shared" si="179"/>
        <v>7.5</v>
      </c>
      <c r="AK366" s="163">
        <f t="shared" si="195"/>
        <v>7.5</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f t="shared" si="180"/>
        <v>1</v>
      </c>
      <c r="AX366" s="165" t="str">
        <f t="shared" si="181"/>
        <v/>
      </c>
      <c r="AY366" s="193">
        <f t="shared" si="182"/>
        <v>1</v>
      </c>
      <c r="AZ366" s="183" t="str">
        <f t="shared" si="183"/>
        <v/>
      </c>
      <c r="BA366" s="173">
        <f t="shared" si="184"/>
        <v>0.25</v>
      </c>
      <c r="BB366" s="174" t="str">
        <f t="shared" si="185"/>
        <v/>
      </c>
      <c r="BC366" s="186">
        <f t="shared" si="208"/>
        <v>0.25</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75" x14ac:dyDescent="0.3">
      <c r="A367" s="221"/>
      <c r="B367" s="222"/>
      <c r="C367" s="213">
        <v>356</v>
      </c>
      <c r="D367" s="205" t="s">
        <v>3833</v>
      </c>
      <c r="E367" s="81" t="s">
        <v>3649</v>
      </c>
      <c r="F367" s="17"/>
      <c r="G367" s="134">
        <v>44284</v>
      </c>
      <c r="H367" s="137">
        <v>44285</v>
      </c>
      <c r="I367" s="143" t="s">
        <v>27</v>
      </c>
      <c r="J367" s="80"/>
      <c r="K367" s="147"/>
      <c r="L367" s="30"/>
      <c r="M367" s="395">
        <v>44285</v>
      </c>
      <c r="N367" s="158">
        <f t="shared" si="191"/>
        <v>2</v>
      </c>
      <c r="O367" s="27" t="s">
        <v>27</v>
      </c>
      <c r="P367" s="27"/>
      <c r="Q367" s="27"/>
      <c r="R367" s="27"/>
      <c r="S367" s="27"/>
      <c r="T367" s="28"/>
      <c r="U367" s="29"/>
      <c r="V367" s="32">
        <v>0.25</v>
      </c>
      <c r="W367" s="318"/>
      <c r="X367" s="319">
        <v>0.25</v>
      </c>
      <c r="Y367" s="160">
        <f t="shared" si="177"/>
        <v>0.5</v>
      </c>
      <c r="Z367" s="159">
        <f t="shared" si="192"/>
        <v>2.5</v>
      </c>
      <c r="AA367" s="327"/>
      <c r="AB367" s="400">
        <f t="shared" si="201"/>
        <v>-30</v>
      </c>
      <c r="AC367" s="371"/>
      <c r="AD367" s="226" t="str">
        <f t="shared" si="178"/>
        <v/>
      </c>
      <c r="AE367" s="368">
        <f t="shared" si="193"/>
        <v>-27.5</v>
      </c>
      <c r="AF367" s="339"/>
      <c r="AG367" s="338"/>
      <c r="AH367" s="336"/>
      <c r="AI367" s="161">
        <f t="shared" si="194"/>
        <v>0</v>
      </c>
      <c r="AJ367" s="162">
        <f t="shared" si="179"/>
        <v>7.5</v>
      </c>
      <c r="AK367" s="163">
        <f t="shared" si="195"/>
        <v>7.5</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f t="shared" si="180"/>
        <v>2</v>
      </c>
      <c r="AX367" s="165" t="str">
        <f t="shared" si="181"/>
        <v/>
      </c>
      <c r="AY367" s="193">
        <f t="shared" si="182"/>
        <v>2</v>
      </c>
      <c r="AZ367" s="183" t="str">
        <f t="shared" si="183"/>
        <v/>
      </c>
      <c r="BA367" s="173">
        <f t="shared" si="184"/>
        <v>0.25</v>
      </c>
      <c r="BB367" s="174" t="str">
        <f t="shared" si="185"/>
        <v/>
      </c>
      <c r="BC367" s="186">
        <f t="shared" si="208"/>
        <v>0.25</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75" x14ac:dyDescent="0.3">
      <c r="A368" s="221"/>
      <c r="B368" s="222"/>
      <c r="C368" s="214">
        <v>357</v>
      </c>
      <c r="D368" s="207" t="s">
        <v>3834</v>
      </c>
      <c r="E368" s="18" t="s">
        <v>3649</v>
      </c>
      <c r="F368" s="17"/>
      <c r="G368" s="134">
        <v>44273</v>
      </c>
      <c r="H368" s="135">
        <v>44292</v>
      </c>
      <c r="I368" s="141"/>
      <c r="J368" s="25" t="s">
        <v>27</v>
      </c>
      <c r="K368" s="145" t="s">
        <v>27</v>
      </c>
      <c r="L368" s="28"/>
      <c r="M368" s="395">
        <v>44292</v>
      </c>
      <c r="N368" s="158">
        <f t="shared" si="191"/>
        <v>14</v>
      </c>
      <c r="O368" s="27"/>
      <c r="P368" s="27"/>
      <c r="Q368" s="27"/>
      <c r="R368" s="27"/>
      <c r="S368" s="27"/>
      <c r="T368" s="28" t="s">
        <v>27</v>
      </c>
      <c r="U368" s="29"/>
      <c r="V368" s="32">
        <v>0.5</v>
      </c>
      <c r="W368" s="318"/>
      <c r="X368" s="319">
        <v>1</v>
      </c>
      <c r="Y368" s="160">
        <f t="shared" si="177"/>
        <v>1.5</v>
      </c>
      <c r="Z368" s="159">
        <f t="shared" si="192"/>
        <v>5</v>
      </c>
      <c r="AA368" s="327"/>
      <c r="AB368" s="400">
        <f t="shared" si="201"/>
        <v>-30</v>
      </c>
      <c r="AC368" s="371"/>
      <c r="AD368" s="226" t="str">
        <f t="shared" si="178"/>
        <v/>
      </c>
      <c r="AE368" s="368">
        <f t="shared" si="193"/>
        <v>-25</v>
      </c>
      <c r="AF368" s="339"/>
      <c r="AG368" s="338"/>
      <c r="AH368" s="336"/>
      <c r="AI368" s="161">
        <f t="shared" si="194"/>
        <v>0</v>
      </c>
      <c r="AJ368" s="162">
        <f t="shared" si="179"/>
        <v>25</v>
      </c>
      <c r="AK368" s="163">
        <f t="shared" si="195"/>
        <v>25</v>
      </c>
      <c r="AL368" s="164">
        <f t="shared" si="196"/>
        <v>0</v>
      </c>
      <c r="AM368" s="164">
        <f t="shared" si="197"/>
        <v>0</v>
      </c>
      <c r="AN368" s="164">
        <f t="shared" si="198"/>
        <v>25</v>
      </c>
      <c r="AO368" s="164">
        <f t="shared" si="199"/>
        <v>25</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f t="shared" si="180"/>
        <v>14</v>
      </c>
      <c r="AX368" s="165">
        <f t="shared" si="181"/>
        <v>14</v>
      </c>
      <c r="AY368" s="193" t="str">
        <f t="shared" si="182"/>
        <v/>
      </c>
      <c r="AZ368" s="183" t="str">
        <f t="shared" si="183"/>
        <v/>
      </c>
      <c r="BA368" s="173">
        <f t="shared" si="184"/>
        <v>0.5</v>
      </c>
      <c r="BB368" s="174">
        <f t="shared" si="185"/>
        <v>0.5</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5" t="s">
        <v>3835</v>
      </c>
      <c r="E369" s="16" t="s">
        <v>3649</v>
      </c>
      <c r="F369" s="17"/>
      <c r="G369" s="134">
        <v>44285</v>
      </c>
      <c r="H369" s="135">
        <v>44287</v>
      </c>
      <c r="I369" s="141" t="s">
        <v>27</v>
      </c>
      <c r="J369" s="25"/>
      <c r="K369" s="145"/>
      <c r="L369" s="28"/>
      <c r="M369" s="395">
        <v>44287</v>
      </c>
      <c r="N369" s="158">
        <f t="shared" si="191"/>
        <v>3</v>
      </c>
      <c r="O369" s="27" t="s">
        <v>27</v>
      </c>
      <c r="P369" s="27"/>
      <c r="Q369" s="27"/>
      <c r="R369" s="27"/>
      <c r="S369" s="27"/>
      <c r="T369" s="28"/>
      <c r="U369" s="29"/>
      <c r="V369" s="32">
        <v>0.25</v>
      </c>
      <c r="W369" s="318"/>
      <c r="X369" s="319">
        <v>0.25</v>
      </c>
      <c r="Y369" s="160">
        <f t="shared" si="177"/>
        <v>0.5</v>
      </c>
      <c r="Z369" s="159">
        <f t="shared" si="192"/>
        <v>2.5</v>
      </c>
      <c r="AA369" s="327"/>
      <c r="AB369" s="400">
        <f t="shared" si="201"/>
        <v>-30</v>
      </c>
      <c r="AC369" s="371"/>
      <c r="AD369" s="226" t="str">
        <f t="shared" si="178"/>
        <v/>
      </c>
      <c r="AE369" s="368">
        <f t="shared" si="193"/>
        <v>-27.5</v>
      </c>
      <c r="AF369" s="339"/>
      <c r="AG369" s="338"/>
      <c r="AH369" s="336"/>
      <c r="AI369" s="161">
        <f t="shared" si="194"/>
        <v>0</v>
      </c>
      <c r="AJ369" s="162">
        <f t="shared" si="179"/>
        <v>7.5</v>
      </c>
      <c r="AK369" s="163">
        <f t="shared" si="195"/>
        <v>7.5</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f t="shared" si="180"/>
        <v>3</v>
      </c>
      <c r="AX369" s="165" t="str">
        <f t="shared" si="181"/>
        <v/>
      </c>
      <c r="AY369" s="193">
        <f t="shared" si="182"/>
        <v>3</v>
      </c>
      <c r="AZ369" s="183" t="str">
        <f t="shared" si="183"/>
        <v/>
      </c>
      <c r="BA369" s="173">
        <f t="shared" si="184"/>
        <v>0.25</v>
      </c>
      <c r="BB369" s="174" t="str">
        <f t="shared" si="185"/>
        <v/>
      </c>
      <c r="BC369" s="186">
        <f t="shared" si="208"/>
        <v>0.25</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5" t="s">
        <v>3836</v>
      </c>
      <c r="E370" s="16" t="s">
        <v>3649</v>
      </c>
      <c r="F370" s="17"/>
      <c r="G370" s="134">
        <v>44286</v>
      </c>
      <c r="H370" s="135">
        <v>44287</v>
      </c>
      <c r="I370" s="141" t="s">
        <v>27</v>
      </c>
      <c r="J370" s="25"/>
      <c r="K370" s="145"/>
      <c r="L370" s="28"/>
      <c r="M370" s="395">
        <v>44287</v>
      </c>
      <c r="N370" s="158">
        <f t="shared" si="191"/>
        <v>2</v>
      </c>
      <c r="O370" s="27"/>
      <c r="P370" s="27"/>
      <c r="Q370" s="27"/>
      <c r="R370" s="27" t="s">
        <v>27</v>
      </c>
      <c r="S370" s="27"/>
      <c r="T370" s="28"/>
      <c r="U370" s="29"/>
      <c r="V370" s="32">
        <v>0.25</v>
      </c>
      <c r="W370" s="318"/>
      <c r="X370" s="319">
        <v>0.25</v>
      </c>
      <c r="Y370" s="160">
        <f t="shared" si="177"/>
        <v>0.5</v>
      </c>
      <c r="Z370" s="159">
        <f t="shared" si="192"/>
        <v>2.5</v>
      </c>
      <c r="AA370" s="327"/>
      <c r="AB370" s="400">
        <f t="shared" si="201"/>
        <v>-30</v>
      </c>
      <c r="AC370" s="371"/>
      <c r="AD370" s="226" t="str">
        <f t="shared" si="178"/>
        <v/>
      </c>
      <c r="AE370" s="368">
        <f t="shared" si="193"/>
        <v>-27.5</v>
      </c>
      <c r="AF370" s="339"/>
      <c r="AG370" s="338"/>
      <c r="AH370" s="336"/>
      <c r="AI370" s="161">
        <f t="shared" si="194"/>
        <v>0</v>
      </c>
      <c r="AJ370" s="162">
        <f t="shared" si="179"/>
        <v>7.5</v>
      </c>
      <c r="AK370" s="163">
        <f t="shared" si="195"/>
        <v>7.5</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f t="shared" si="180"/>
        <v>2</v>
      </c>
      <c r="AX370" s="165" t="str">
        <f t="shared" si="181"/>
        <v/>
      </c>
      <c r="AY370" s="193">
        <f t="shared" si="182"/>
        <v>2</v>
      </c>
      <c r="AZ370" s="183" t="str">
        <f t="shared" si="183"/>
        <v/>
      </c>
      <c r="BA370" s="173">
        <f t="shared" si="184"/>
        <v>0.25</v>
      </c>
      <c r="BB370" s="174" t="str">
        <f t="shared" si="185"/>
        <v/>
      </c>
      <c r="BC370" s="186">
        <f t="shared" si="208"/>
        <v>0.25</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t="s">
        <v>3837</v>
      </c>
      <c r="E371" s="16" t="s">
        <v>3649</v>
      </c>
      <c r="F371" s="17"/>
      <c r="G371" s="134">
        <v>44287</v>
      </c>
      <c r="H371" s="135">
        <v>44293</v>
      </c>
      <c r="I371" s="141" t="s">
        <v>27</v>
      </c>
      <c r="J371" s="25"/>
      <c r="K371" s="145"/>
      <c r="L371" s="28"/>
      <c r="M371" s="395">
        <v>44293</v>
      </c>
      <c r="N371" s="158">
        <f t="shared" si="191"/>
        <v>5</v>
      </c>
      <c r="O371" s="27"/>
      <c r="P371" s="27" t="s">
        <v>27</v>
      </c>
      <c r="Q371" s="27"/>
      <c r="R371" s="27"/>
      <c r="S371" s="27"/>
      <c r="T371" s="28"/>
      <c r="U371" s="29"/>
      <c r="V371" s="32">
        <v>0.5</v>
      </c>
      <c r="W371" s="318"/>
      <c r="X371" s="319">
        <v>0.5</v>
      </c>
      <c r="Y371" s="160">
        <f t="shared" si="177"/>
        <v>1</v>
      </c>
      <c r="Z371" s="159">
        <f t="shared" si="192"/>
        <v>5</v>
      </c>
      <c r="AA371" s="327"/>
      <c r="AB371" s="400">
        <f t="shared" si="201"/>
        <v>-30</v>
      </c>
      <c r="AC371" s="371"/>
      <c r="AD371" s="226" t="str">
        <f t="shared" si="178"/>
        <v/>
      </c>
      <c r="AE371" s="368">
        <f t="shared" si="193"/>
        <v>-25</v>
      </c>
      <c r="AF371" s="339"/>
      <c r="AG371" s="338"/>
      <c r="AH371" s="336"/>
      <c r="AI371" s="161">
        <f t="shared" si="194"/>
        <v>0</v>
      </c>
      <c r="AJ371" s="162">
        <f t="shared" si="179"/>
        <v>15</v>
      </c>
      <c r="AK371" s="163">
        <f t="shared" si="195"/>
        <v>15</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f t="shared" si="180"/>
        <v>5</v>
      </c>
      <c r="AX371" s="165" t="str">
        <f t="shared" si="181"/>
        <v/>
      </c>
      <c r="AY371" s="193">
        <f t="shared" si="182"/>
        <v>5</v>
      </c>
      <c r="AZ371" s="183" t="str">
        <f t="shared" si="183"/>
        <v/>
      </c>
      <c r="BA371" s="173">
        <f t="shared" si="184"/>
        <v>0.5</v>
      </c>
      <c r="BB371" s="174" t="str">
        <f t="shared" si="185"/>
        <v/>
      </c>
      <c r="BC371" s="186">
        <f t="shared" si="208"/>
        <v>0.5</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662" t="s">
        <v>3838</v>
      </c>
      <c r="E372" s="18" t="s">
        <v>3731</v>
      </c>
      <c r="F372" s="17"/>
      <c r="G372" s="134">
        <v>44280</v>
      </c>
      <c r="H372" s="135">
        <v>44285</v>
      </c>
      <c r="I372" s="141" t="s">
        <v>27</v>
      </c>
      <c r="J372" s="25"/>
      <c r="K372" s="145"/>
      <c r="L372" s="28"/>
      <c r="M372" s="395">
        <v>44285</v>
      </c>
      <c r="N372" s="158">
        <f t="shared" si="191"/>
        <v>4</v>
      </c>
      <c r="O372" s="27" t="s">
        <v>27</v>
      </c>
      <c r="P372" s="27"/>
      <c r="Q372" s="27"/>
      <c r="R372" s="27"/>
      <c r="S372" s="27"/>
      <c r="T372" s="28"/>
      <c r="U372" s="29"/>
      <c r="V372" s="32">
        <v>0.25</v>
      </c>
      <c r="W372" s="318"/>
      <c r="X372" s="319">
        <v>2</v>
      </c>
      <c r="Y372" s="160">
        <f t="shared" si="177"/>
        <v>2.25</v>
      </c>
      <c r="Z372" s="159">
        <f t="shared" si="192"/>
        <v>2.5</v>
      </c>
      <c r="AA372" s="327"/>
      <c r="AB372" s="400">
        <f t="shared" si="201"/>
        <v>0</v>
      </c>
      <c r="AC372" s="371" t="s">
        <v>27</v>
      </c>
      <c r="AD372" s="226" t="str">
        <f t="shared" si="178"/>
        <v/>
      </c>
      <c r="AE372" s="368">
        <f t="shared" si="193"/>
        <v>-57.5</v>
      </c>
      <c r="AF372" s="339"/>
      <c r="AG372" s="338"/>
      <c r="AH372" s="336"/>
      <c r="AI372" s="161">
        <f t="shared" si="194"/>
        <v>0</v>
      </c>
      <c r="AJ372" s="162">
        <f t="shared" si="179"/>
        <v>42.5</v>
      </c>
      <c r="AK372" s="163">
        <f t="shared" si="195"/>
        <v>42.5</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f t="shared" si="180"/>
        <v>4</v>
      </c>
      <c r="AX372" s="165" t="str">
        <f t="shared" si="181"/>
        <v/>
      </c>
      <c r="AY372" s="193">
        <f t="shared" si="182"/>
        <v>4</v>
      </c>
      <c r="AZ372" s="183" t="str">
        <f t="shared" si="183"/>
        <v/>
      </c>
      <c r="BA372" s="173">
        <f t="shared" si="184"/>
        <v>0.25</v>
      </c>
      <c r="BB372" s="174" t="str">
        <f t="shared" si="185"/>
        <v/>
      </c>
      <c r="BC372" s="186">
        <f t="shared" si="208"/>
        <v>0.25</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5" t="s">
        <v>3839</v>
      </c>
      <c r="E373" s="16" t="s">
        <v>3649</v>
      </c>
      <c r="F373" s="17"/>
      <c r="G373" s="134">
        <v>44291</v>
      </c>
      <c r="H373" s="135">
        <v>44292</v>
      </c>
      <c r="I373" s="141" t="s">
        <v>27</v>
      </c>
      <c r="J373" s="25"/>
      <c r="K373" s="145"/>
      <c r="L373" s="28"/>
      <c r="M373" s="395">
        <v>44292</v>
      </c>
      <c r="N373" s="158">
        <f t="shared" si="191"/>
        <v>2</v>
      </c>
      <c r="O373" s="27"/>
      <c r="P373" s="27"/>
      <c r="Q373" s="27"/>
      <c r="R373" s="27" t="s">
        <v>27</v>
      </c>
      <c r="S373" s="27"/>
      <c r="T373" s="28"/>
      <c r="U373" s="29"/>
      <c r="V373" s="32">
        <v>0.25</v>
      </c>
      <c r="W373" s="318"/>
      <c r="X373" s="319">
        <v>0.25</v>
      </c>
      <c r="Y373" s="160">
        <f t="shared" si="177"/>
        <v>0.5</v>
      </c>
      <c r="Z373" s="159">
        <f t="shared" si="192"/>
        <v>2.5</v>
      </c>
      <c r="AA373" s="327"/>
      <c r="AB373" s="400">
        <f t="shared" si="201"/>
        <v>-30</v>
      </c>
      <c r="AC373" s="371"/>
      <c r="AD373" s="226" t="str">
        <f t="shared" si="178"/>
        <v/>
      </c>
      <c r="AE373" s="368">
        <f t="shared" si="193"/>
        <v>-27.5</v>
      </c>
      <c r="AF373" s="339"/>
      <c r="AG373" s="338"/>
      <c r="AH373" s="336"/>
      <c r="AI373" s="161">
        <f t="shared" si="194"/>
        <v>0</v>
      </c>
      <c r="AJ373" s="162">
        <f t="shared" si="179"/>
        <v>7.5</v>
      </c>
      <c r="AK373" s="163">
        <f t="shared" si="195"/>
        <v>7.5</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f t="shared" si="180"/>
        <v>2</v>
      </c>
      <c r="AX373" s="165" t="str">
        <f t="shared" si="181"/>
        <v/>
      </c>
      <c r="AY373" s="193">
        <f t="shared" si="182"/>
        <v>2</v>
      </c>
      <c r="AZ373" s="183" t="str">
        <f t="shared" si="183"/>
        <v/>
      </c>
      <c r="BA373" s="173">
        <f t="shared" si="184"/>
        <v>0.25</v>
      </c>
      <c r="BB373" s="174" t="str">
        <f t="shared" si="185"/>
        <v/>
      </c>
      <c r="BC373" s="186">
        <f t="shared" si="208"/>
        <v>0.25</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t="s">
        <v>3840</v>
      </c>
      <c r="E374" s="16" t="s">
        <v>3649</v>
      </c>
      <c r="F374" s="17"/>
      <c r="G374" s="134">
        <v>44292</v>
      </c>
      <c r="H374" s="135">
        <v>44294</v>
      </c>
      <c r="I374" s="141" t="s">
        <v>27</v>
      </c>
      <c r="J374" s="25"/>
      <c r="K374" s="145"/>
      <c r="L374" s="28"/>
      <c r="M374" s="395">
        <v>44294</v>
      </c>
      <c r="N374" s="158">
        <f t="shared" si="191"/>
        <v>3</v>
      </c>
      <c r="O374" s="27"/>
      <c r="P374" s="27"/>
      <c r="Q374" s="27" t="s">
        <v>27</v>
      </c>
      <c r="R374" s="27"/>
      <c r="S374" s="27"/>
      <c r="T374" s="28"/>
      <c r="U374" s="29"/>
      <c r="V374" s="32">
        <v>0.25</v>
      </c>
      <c r="W374" s="318">
        <v>2.5</v>
      </c>
      <c r="X374" s="319">
        <v>1.5</v>
      </c>
      <c r="Y374" s="160">
        <f t="shared" si="177"/>
        <v>4.25</v>
      </c>
      <c r="Z374" s="159">
        <f t="shared" si="192"/>
        <v>52.5</v>
      </c>
      <c r="AA374" s="327"/>
      <c r="AB374" s="400">
        <f t="shared" si="201"/>
        <v>-30</v>
      </c>
      <c r="AC374" s="371"/>
      <c r="AD374" s="226" t="str">
        <f t="shared" si="178"/>
        <v/>
      </c>
      <c r="AE374" s="368">
        <f t="shared" si="193"/>
        <v>22.5</v>
      </c>
      <c r="AF374" s="339">
        <v>1.25</v>
      </c>
      <c r="AG374" s="338">
        <v>1.25</v>
      </c>
      <c r="AH374" s="336">
        <v>23.75</v>
      </c>
      <c r="AI374" s="161">
        <f t="shared" si="194"/>
        <v>23.75</v>
      </c>
      <c r="AJ374" s="162">
        <f t="shared" si="179"/>
        <v>83.75</v>
      </c>
      <c r="AK374" s="163">
        <f t="shared" si="195"/>
        <v>60</v>
      </c>
      <c r="AL374" s="164">
        <f t="shared" si="196"/>
        <v>0</v>
      </c>
      <c r="AM374" s="164">
        <f t="shared" si="197"/>
        <v>0</v>
      </c>
      <c r="AN374" s="164">
        <f t="shared" si="198"/>
        <v>0</v>
      </c>
      <c r="AO374" s="164">
        <f t="shared" si="199"/>
        <v>0</v>
      </c>
      <c r="AP374" s="610" t="str">
        <f t="shared" si="202"/>
        <v xml:space="preserve"> </v>
      </c>
      <c r="AQ374" s="613">
        <f t="shared" si="200"/>
        <v>23.75</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f t="shared" si="180"/>
        <v>3</v>
      </c>
      <c r="AX374" s="165" t="str">
        <f t="shared" si="181"/>
        <v/>
      </c>
      <c r="AY374" s="193">
        <f t="shared" si="182"/>
        <v>3</v>
      </c>
      <c r="AZ374" s="183" t="str">
        <f t="shared" si="183"/>
        <v/>
      </c>
      <c r="BA374" s="173">
        <f t="shared" si="184"/>
        <v>0.25</v>
      </c>
      <c r="BB374" s="174" t="str">
        <f t="shared" si="185"/>
        <v/>
      </c>
      <c r="BC374" s="186">
        <f t="shared" si="208"/>
        <v>0.25</v>
      </c>
      <c r="BD374" s="174" t="str">
        <f t="shared" si="186"/>
        <v/>
      </c>
      <c r="BE374" s="201">
        <f t="shared" si="187"/>
        <v>2.5</v>
      </c>
      <c r="BF374" s="174" t="str">
        <f t="shared" si="188"/>
        <v/>
      </c>
      <c r="BG374" s="186">
        <f t="shared" si="189"/>
        <v>2.5</v>
      </c>
      <c r="BH374" s="175" t="str">
        <f t="shared" si="190"/>
        <v/>
      </c>
      <c r="BI374" s="632"/>
      <c r="BQ374" s="57" t="s">
        <v>2303</v>
      </c>
      <c r="BV374" s="57" t="s">
        <v>2304</v>
      </c>
      <c r="BW374" s="57"/>
      <c r="CC374" s="57" t="s">
        <v>2002</v>
      </c>
    </row>
    <row r="375" spans="1:81" ht="18.75" x14ac:dyDescent="0.3">
      <c r="A375" s="221"/>
      <c r="B375" s="222"/>
      <c r="C375" s="213">
        <v>364</v>
      </c>
      <c r="D375" s="205" t="s">
        <v>3841</v>
      </c>
      <c r="E375" s="16" t="s">
        <v>3649</v>
      </c>
      <c r="F375" s="17"/>
      <c r="G375" s="134">
        <v>44292</v>
      </c>
      <c r="H375" s="135">
        <v>44294</v>
      </c>
      <c r="I375" s="141" t="s">
        <v>27</v>
      </c>
      <c r="J375" s="25"/>
      <c r="K375" s="145"/>
      <c r="L375" s="28"/>
      <c r="M375" s="395">
        <v>44294</v>
      </c>
      <c r="N375" s="158">
        <f t="shared" si="191"/>
        <v>3</v>
      </c>
      <c r="O375" s="27"/>
      <c r="P375" s="27"/>
      <c r="Q375" s="27" t="s">
        <v>27</v>
      </c>
      <c r="R375" s="27"/>
      <c r="S375" s="27"/>
      <c r="T375" s="28"/>
      <c r="U375" s="29"/>
      <c r="V375" s="32">
        <v>0.25</v>
      </c>
      <c r="W375" s="318">
        <v>1.5</v>
      </c>
      <c r="X375" s="319">
        <v>1</v>
      </c>
      <c r="Y375" s="160">
        <f t="shared" si="177"/>
        <v>2.75</v>
      </c>
      <c r="Z375" s="159">
        <f t="shared" si="192"/>
        <v>32.5</v>
      </c>
      <c r="AA375" s="327"/>
      <c r="AB375" s="400">
        <f t="shared" si="201"/>
        <v>-30</v>
      </c>
      <c r="AC375" s="371"/>
      <c r="AD375" s="226" t="str">
        <f t="shared" si="178"/>
        <v/>
      </c>
      <c r="AE375" s="368">
        <f t="shared" si="193"/>
        <v>2.5</v>
      </c>
      <c r="AF375" s="339">
        <v>1.25</v>
      </c>
      <c r="AG375" s="338">
        <v>1.25</v>
      </c>
      <c r="AH375" s="336">
        <v>3.7450000000000001</v>
      </c>
      <c r="AI375" s="161">
        <f t="shared" si="194"/>
        <v>3.75</v>
      </c>
      <c r="AJ375" s="162">
        <f t="shared" si="179"/>
        <v>53.75</v>
      </c>
      <c r="AK375" s="163">
        <f t="shared" si="195"/>
        <v>50.005000000000003</v>
      </c>
      <c r="AL375" s="164">
        <f t="shared" si="196"/>
        <v>0</v>
      </c>
      <c r="AM375" s="164">
        <f t="shared" si="197"/>
        <v>0</v>
      </c>
      <c r="AN375" s="164">
        <f t="shared" si="198"/>
        <v>0</v>
      </c>
      <c r="AO375" s="164">
        <f t="shared" si="199"/>
        <v>0</v>
      </c>
      <c r="AP375" s="610">
        <f t="shared" si="202"/>
        <v>3.7450000000000001</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f t="shared" si="180"/>
        <v>3</v>
      </c>
      <c r="AX375" s="165" t="str">
        <f t="shared" si="181"/>
        <v/>
      </c>
      <c r="AY375" s="193">
        <f t="shared" si="182"/>
        <v>3</v>
      </c>
      <c r="AZ375" s="183" t="str">
        <f t="shared" si="183"/>
        <v/>
      </c>
      <c r="BA375" s="173">
        <f t="shared" si="184"/>
        <v>0.25</v>
      </c>
      <c r="BB375" s="174" t="str">
        <f t="shared" si="185"/>
        <v/>
      </c>
      <c r="BC375" s="186">
        <f t="shared" si="208"/>
        <v>0.25</v>
      </c>
      <c r="BD375" s="174" t="str">
        <f t="shared" si="186"/>
        <v/>
      </c>
      <c r="BE375" s="201">
        <f t="shared" si="187"/>
        <v>1.5</v>
      </c>
      <c r="BF375" s="174" t="str">
        <f t="shared" si="188"/>
        <v/>
      </c>
      <c r="BG375" s="186">
        <f t="shared" si="189"/>
        <v>1.5</v>
      </c>
      <c r="BH375" s="175" t="str">
        <f t="shared" si="190"/>
        <v/>
      </c>
      <c r="BI375" s="632"/>
      <c r="BQ375" s="57" t="s">
        <v>2305</v>
      </c>
      <c r="BV375" s="57" t="s">
        <v>2306</v>
      </c>
      <c r="BW375" s="57"/>
      <c r="CC375" s="57" t="s">
        <v>1993</v>
      </c>
    </row>
    <row r="376" spans="1:81" ht="18.75" x14ac:dyDescent="0.3">
      <c r="A376" s="221"/>
      <c r="B376" s="222"/>
      <c r="C376" s="214">
        <v>365</v>
      </c>
      <c r="D376" s="207" t="s">
        <v>3842</v>
      </c>
      <c r="E376" s="18" t="s">
        <v>3649</v>
      </c>
      <c r="F376" s="17"/>
      <c r="G376" s="134">
        <v>44292</v>
      </c>
      <c r="H376" s="135">
        <v>44298</v>
      </c>
      <c r="I376" s="141" t="s">
        <v>27</v>
      </c>
      <c r="J376" s="25"/>
      <c r="K376" s="145"/>
      <c r="L376" s="28"/>
      <c r="M376" s="395">
        <v>44298</v>
      </c>
      <c r="N376" s="158">
        <f t="shared" si="191"/>
        <v>5</v>
      </c>
      <c r="O376" s="27" t="s">
        <v>27</v>
      </c>
      <c r="P376" s="27"/>
      <c r="Q376" s="27"/>
      <c r="R376" s="27"/>
      <c r="S376" s="27"/>
      <c r="T376" s="28"/>
      <c r="U376" s="29"/>
      <c r="V376" s="32">
        <v>1</v>
      </c>
      <c r="W376" s="318"/>
      <c r="X376" s="319">
        <v>1</v>
      </c>
      <c r="Y376" s="160">
        <f t="shared" si="177"/>
        <v>2</v>
      </c>
      <c r="Z376" s="159">
        <f t="shared" si="192"/>
        <v>10</v>
      </c>
      <c r="AA376" s="327"/>
      <c r="AB376" s="400">
        <f t="shared" si="201"/>
        <v>-30</v>
      </c>
      <c r="AC376" s="371"/>
      <c r="AD376" s="226" t="str">
        <f t="shared" si="178"/>
        <v/>
      </c>
      <c r="AE376" s="368">
        <f t="shared" si="193"/>
        <v>-20</v>
      </c>
      <c r="AF376" s="339"/>
      <c r="AG376" s="338"/>
      <c r="AH376" s="336"/>
      <c r="AI376" s="161">
        <f t="shared" si="194"/>
        <v>0</v>
      </c>
      <c r="AJ376" s="162">
        <f t="shared" si="179"/>
        <v>30</v>
      </c>
      <c r="AK376" s="163">
        <f t="shared" si="195"/>
        <v>30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f t="shared" si="180"/>
        <v>5</v>
      </c>
      <c r="AX376" s="165" t="str">
        <f t="shared" si="181"/>
        <v/>
      </c>
      <c r="AY376" s="193">
        <f t="shared" si="182"/>
        <v>5</v>
      </c>
      <c r="AZ376" s="183" t="str">
        <f t="shared" si="183"/>
        <v/>
      </c>
      <c r="BA376" s="173">
        <f t="shared" si="184"/>
        <v>1</v>
      </c>
      <c r="BB376" s="174" t="str">
        <f t="shared" si="185"/>
        <v/>
      </c>
      <c r="BC376" s="186">
        <f t="shared" si="208"/>
        <v>1</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5" t="s">
        <v>3843</v>
      </c>
      <c r="E377" s="16" t="s">
        <v>3649</v>
      </c>
      <c r="F377" s="17"/>
      <c r="G377" s="134">
        <v>44293</v>
      </c>
      <c r="H377" s="135">
        <v>44294</v>
      </c>
      <c r="I377" s="141" t="s">
        <v>27</v>
      </c>
      <c r="J377" s="25"/>
      <c r="K377" s="145"/>
      <c r="L377" s="28"/>
      <c r="M377" s="395">
        <v>44294</v>
      </c>
      <c r="N377" s="158">
        <f t="shared" si="191"/>
        <v>2</v>
      </c>
      <c r="O377" s="27"/>
      <c r="P377" s="27"/>
      <c r="Q377" s="27"/>
      <c r="R377" s="27" t="s">
        <v>27</v>
      </c>
      <c r="S377" s="27"/>
      <c r="T377" s="28"/>
      <c r="U377" s="29"/>
      <c r="V377" s="32">
        <v>0.25</v>
      </c>
      <c r="W377" s="318"/>
      <c r="X377" s="319">
        <v>0.25</v>
      </c>
      <c r="Y377" s="160">
        <f t="shared" si="177"/>
        <v>0.5</v>
      </c>
      <c r="Z377" s="159">
        <f t="shared" si="192"/>
        <v>2.5</v>
      </c>
      <c r="AA377" s="327"/>
      <c r="AB377" s="400">
        <f t="shared" si="201"/>
        <v>-30</v>
      </c>
      <c r="AC377" s="371"/>
      <c r="AD377" s="226" t="str">
        <f t="shared" si="178"/>
        <v/>
      </c>
      <c r="AE377" s="368">
        <f t="shared" si="193"/>
        <v>-27.5</v>
      </c>
      <c r="AF377" s="339"/>
      <c r="AG377" s="338"/>
      <c r="AH377" s="336"/>
      <c r="AI377" s="161">
        <f t="shared" si="194"/>
        <v>0</v>
      </c>
      <c r="AJ377" s="162">
        <f t="shared" si="179"/>
        <v>7.5</v>
      </c>
      <c r="AK377" s="163">
        <f t="shared" si="195"/>
        <v>7.5</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f t="shared" si="180"/>
        <v>2</v>
      </c>
      <c r="AX377" s="165" t="str">
        <f t="shared" si="181"/>
        <v/>
      </c>
      <c r="AY377" s="193">
        <f t="shared" si="182"/>
        <v>2</v>
      </c>
      <c r="AZ377" s="183" t="str">
        <f t="shared" si="183"/>
        <v/>
      </c>
      <c r="BA377" s="173">
        <f t="shared" si="184"/>
        <v>0.25</v>
      </c>
      <c r="BB377" s="174" t="str">
        <f t="shared" si="185"/>
        <v/>
      </c>
      <c r="BC377" s="186">
        <f t="shared" si="208"/>
        <v>0.25</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t="s">
        <v>3844</v>
      </c>
      <c r="E378" s="16" t="s">
        <v>3649</v>
      </c>
      <c r="F378" s="17"/>
      <c r="G378" s="134">
        <v>44294</v>
      </c>
      <c r="H378" s="135">
        <v>44299</v>
      </c>
      <c r="I378" s="141" t="s">
        <v>27</v>
      </c>
      <c r="J378" s="25"/>
      <c r="K378" s="145"/>
      <c r="L378" s="28"/>
      <c r="M378" s="395">
        <v>44299</v>
      </c>
      <c r="N378" s="158">
        <f t="shared" si="191"/>
        <v>4</v>
      </c>
      <c r="O378" s="27"/>
      <c r="P378" s="27"/>
      <c r="Q378" s="27" t="s">
        <v>3931</v>
      </c>
      <c r="R378" s="27"/>
      <c r="S378" s="27"/>
      <c r="T378" s="28"/>
      <c r="U378" s="29"/>
      <c r="V378" s="32">
        <v>0.75</v>
      </c>
      <c r="W378" s="318">
        <v>16.75</v>
      </c>
      <c r="X378" s="319">
        <v>5</v>
      </c>
      <c r="Y378" s="160">
        <f t="shared" si="177"/>
        <v>22.5</v>
      </c>
      <c r="Z378" s="159">
        <f t="shared" si="192"/>
        <v>342.5</v>
      </c>
      <c r="AA378" s="327"/>
      <c r="AB378" s="400">
        <f t="shared" si="201"/>
        <v>-30</v>
      </c>
      <c r="AC378" s="371"/>
      <c r="AD378" s="226" t="str">
        <f t="shared" si="178"/>
        <v/>
      </c>
      <c r="AE378" s="368">
        <f t="shared" si="193"/>
        <v>312.5</v>
      </c>
      <c r="AF378" s="339">
        <v>2.5</v>
      </c>
      <c r="AG378" s="338">
        <v>2.5</v>
      </c>
      <c r="AH378" s="336">
        <v>315</v>
      </c>
      <c r="AI378" s="161">
        <f t="shared" si="194"/>
        <v>315</v>
      </c>
      <c r="AJ378" s="162">
        <f t="shared" si="179"/>
        <v>445</v>
      </c>
      <c r="AK378" s="163">
        <f t="shared" si="195"/>
        <v>130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f t="shared" si="204"/>
        <v>315</v>
      </c>
      <c r="AT378" s="613" t="str">
        <f t="shared" si="205"/>
        <v xml:space="preserve"> </v>
      </c>
      <c r="AU378" s="613" t="str">
        <f t="shared" si="206"/>
        <v xml:space="preserve"> </v>
      </c>
      <c r="AV378" s="614" t="str">
        <f t="shared" si="207"/>
        <v xml:space="preserve"> </v>
      </c>
      <c r="AW378" s="196">
        <f t="shared" si="180"/>
        <v>4</v>
      </c>
      <c r="AX378" s="165" t="str">
        <f t="shared" si="181"/>
        <v/>
      </c>
      <c r="AY378" s="193">
        <f t="shared" si="182"/>
        <v>4</v>
      </c>
      <c r="AZ378" s="183" t="str">
        <f t="shared" si="183"/>
        <v/>
      </c>
      <c r="BA378" s="173">
        <f t="shared" si="184"/>
        <v>0.75</v>
      </c>
      <c r="BB378" s="174" t="str">
        <f t="shared" si="185"/>
        <v/>
      </c>
      <c r="BC378" s="186">
        <f t="shared" si="208"/>
        <v>0.75</v>
      </c>
      <c r="BD378" s="174" t="str">
        <f t="shared" si="186"/>
        <v/>
      </c>
      <c r="BE378" s="201">
        <f t="shared" si="187"/>
        <v>16.75</v>
      </c>
      <c r="BF378" s="174" t="str">
        <f t="shared" si="188"/>
        <v/>
      </c>
      <c r="BG378" s="186">
        <f t="shared" si="189"/>
        <v>16.75</v>
      </c>
      <c r="BH378" s="175" t="str">
        <f t="shared" si="190"/>
        <v/>
      </c>
      <c r="BI378" s="632"/>
      <c r="BQ378" s="57" t="s">
        <v>2313</v>
      </c>
      <c r="BV378" s="57" t="s">
        <v>2314</v>
      </c>
      <c r="BW378" s="57"/>
      <c r="CC378" s="57" t="s">
        <v>2315</v>
      </c>
    </row>
    <row r="379" spans="1:81" ht="18.75" x14ac:dyDescent="0.3">
      <c r="A379" s="221"/>
      <c r="B379" s="222"/>
      <c r="C379" s="214">
        <v>368</v>
      </c>
      <c r="D379" s="205" t="s">
        <v>3845</v>
      </c>
      <c r="E379" s="16" t="s">
        <v>3649</v>
      </c>
      <c r="F379" s="17"/>
      <c r="G379" s="134">
        <v>44295</v>
      </c>
      <c r="H379" s="135">
        <v>44299</v>
      </c>
      <c r="I379" s="141" t="s">
        <v>27</v>
      </c>
      <c r="J379" s="25"/>
      <c r="K379" s="145"/>
      <c r="L379" s="28"/>
      <c r="M379" s="395">
        <v>44299</v>
      </c>
      <c r="N379" s="158">
        <f t="shared" si="191"/>
        <v>3</v>
      </c>
      <c r="O379" s="27"/>
      <c r="P379" s="27"/>
      <c r="Q379" s="27" t="s">
        <v>3931</v>
      </c>
      <c r="R379" s="27"/>
      <c r="S379" s="27" t="s">
        <v>27</v>
      </c>
      <c r="T379" s="28"/>
      <c r="U379" s="29"/>
      <c r="V379" s="32">
        <v>0.5</v>
      </c>
      <c r="W379" s="318"/>
      <c r="X379" s="319">
        <v>2.5</v>
      </c>
      <c r="Y379" s="160">
        <f t="shared" si="177"/>
        <v>3</v>
      </c>
      <c r="Z379" s="159">
        <f t="shared" si="192"/>
        <v>5</v>
      </c>
      <c r="AA379" s="327"/>
      <c r="AB379" s="400">
        <f t="shared" si="201"/>
        <v>-30</v>
      </c>
      <c r="AC379" s="371"/>
      <c r="AD379" s="226" t="str">
        <f t="shared" si="178"/>
        <v/>
      </c>
      <c r="AE379" s="368">
        <f t="shared" si="193"/>
        <v>-25</v>
      </c>
      <c r="AF379" s="339"/>
      <c r="AG379" s="338"/>
      <c r="AH379" s="336"/>
      <c r="AI379" s="161">
        <f t="shared" si="194"/>
        <v>0</v>
      </c>
      <c r="AJ379" s="162">
        <f t="shared" si="179"/>
        <v>55</v>
      </c>
      <c r="AK379" s="163">
        <f t="shared" si="195"/>
        <v>55</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f t="shared" si="180"/>
        <v>3</v>
      </c>
      <c r="AX379" s="165" t="str">
        <f t="shared" si="181"/>
        <v/>
      </c>
      <c r="AY379" s="193">
        <f t="shared" si="182"/>
        <v>3</v>
      </c>
      <c r="AZ379" s="183" t="str">
        <f t="shared" si="183"/>
        <v/>
      </c>
      <c r="BA379" s="173">
        <f t="shared" si="184"/>
        <v>0.5</v>
      </c>
      <c r="BB379" s="174" t="str">
        <f t="shared" si="185"/>
        <v/>
      </c>
      <c r="BC379" s="186">
        <f t="shared" si="208"/>
        <v>0.5</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7" t="s">
        <v>3846</v>
      </c>
      <c r="E380" s="18" t="s">
        <v>3649</v>
      </c>
      <c r="F380" s="17"/>
      <c r="G380" s="134">
        <v>44298</v>
      </c>
      <c r="H380" s="135">
        <v>44309</v>
      </c>
      <c r="I380" s="141" t="s">
        <v>27</v>
      </c>
      <c r="J380" s="25"/>
      <c r="K380" s="145"/>
      <c r="L380" s="28"/>
      <c r="M380" s="395">
        <v>44309</v>
      </c>
      <c r="N380" s="158">
        <f t="shared" si="191"/>
        <v>10</v>
      </c>
      <c r="O380" s="27" t="s">
        <v>27</v>
      </c>
      <c r="P380" s="27"/>
      <c r="Q380" s="27"/>
      <c r="R380" s="27"/>
      <c r="S380" s="27"/>
      <c r="T380" s="28"/>
      <c r="U380" s="29"/>
      <c r="V380" s="32">
        <v>1.5</v>
      </c>
      <c r="W380" s="318"/>
      <c r="X380" s="319">
        <v>2</v>
      </c>
      <c r="Y380" s="160">
        <f t="shared" si="177"/>
        <v>3.5</v>
      </c>
      <c r="Z380" s="159">
        <f t="shared" si="192"/>
        <v>15</v>
      </c>
      <c r="AA380" s="327"/>
      <c r="AB380" s="400">
        <f t="shared" si="201"/>
        <v>-30</v>
      </c>
      <c r="AC380" s="371"/>
      <c r="AD380" s="226" t="str">
        <f t="shared" si="178"/>
        <v/>
      </c>
      <c r="AE380" s="368">
        <f t="shared" si="193"/>
        <v>-15</v>
      </c>
      <c r="AF380" s="339"/>
      <c r="AG380" s="338"/>
      <c r="AH380" s="336"/>
      <c r="AI380" s="161">
        <f t="shared" si="194"/>
        <v>0</v>
      </c>
      <c r="AJ380" s="162">
        <f t="shared" si="179"/>
        <v>55</v>
      </c>
      <c r="AK380" s="163">
        <f t="shared" si="195"/>
        <v>55</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f t="shared" si="180"/>
        <v>10</v>
      </c>
      <c r="AX380" s="165" t="str">
        <f t="shared" si="181"/>
        <v/>
      </c>
      <c r="AY380" s="193">
        <f t="shared" si="182"/>
        <v>10</v>
      </c>
      <c r="AZ380" s="183" t="str">
        <f t="shared" si="183"/>
        <v/>
      </c>
      <c r="BA380" s="173">
        <f t="shared" si="184"/>
        <v>1.5</v>
      </c>
      <c r="BB380" s="174" t="str">
        <f t="shared" si="185"/>
        <v/>
      </c>
      <c r="BC380" s="186">
        <f t="shared" si="208"/>
        <v>1.5</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5" t="s">
        <v>3847</v>
      </c>
      <c r="E381" s="16" t="s">
        <v>3649</v>
      </c>
      <c r="F381" s="17"/>
      <c r="G381" s="134">
        <v>44291</v>
      </c>
      <c r="H381" s="135">
        <v>44305</v>
      </c>
      <c r="I381" s="141" t="s">
        <v>27</v>
      </c>
      <c r="J381" s="25" t="s">
        <v>27</v>
      </c>
      <c r="K381" s="145"/>
      <c r="L381" s="28"/>
      <c r="M381" s="395">
        <v>44305</v>
      </c>
      <c r="N381" s="158">
        <f t="shared" si="191"/>
        <v>11</v>
      </c>
      <c r="O381" s="27" t="s">
        <v>27</v>
      </c>
      <c r="P381" s="27"/>
      <c r="Q381" s="27"/>
      <c r="R381" s="27"/>
      <c r="S381" s="27"/>
      <c r="T381" s="28"/>
      <c r="U381" s="29"/>
      <c r="V381" s="32">
        <v>0.5</v>
      </c>
      <c r="W381" s="318"/>
      <c r="X381" s="319">
        <v>0.5</v>
      </c>
      <c r="Y381" s="160">
        <f t="shared" si="177"/>
        <v>1</v>
      </c>
      <c r="Z381" s="159">
        <f t="shared" si="192"/>
        <v>5</v>
      </c>
      <c r="AA381" s="327"/>
      <c r="AB381" s="400">
        <f t="shared" si="201"/>
        <v>-30</v>
      </c>
      <c r="AC381" s="371"/>
      <c r="AD381" s="226" t="str">
        <f t="shared" si="178"/>
        <v/>
      </c>
      <c r="AE381" s="368">
        <f t="shared" si="193"/>
        <v>-25</v>
      </c>
      <c r="AF381" s="339"/>
      <c r="AG381" s="338"/>
      <c r="AH381" s="336"/>
      <c r="AI381" s="161">
        <f t="shared" si="194"/>
        <v>0</v>
      </c>
      <c r="AJ381" s="162">
        <f t="shared" si="179"/>
        <v>15</v>
      </c>
      <c r="AK381" s="163">
        <f t="shared" si="195"/>
        <v>15</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f t="shared" si="180"/>
        <v>11</v>
      </c>
      <c r="AX381" s="165" t="str">
        <f t="shared" si="181"/>
        <v/>
      </c>
      <c r="AY381" s="193">
        <f t="shared" si="182"/>
        <v>11</v>
      </c>
      <c r="AZ381" s="183" t="str">
        <f t="shared" si="183"/>
        <v/>
      </c>
      <c r="BA381" s="173">
        <f t="shared" si="184"/>
        <v>0.5</v>
      </c>
      <c r="BB381" s="174" t="str">
        <f t="shared" si="185"/>
        <v/>
      </c>
      <c r="BC381" s="186">
        <f t="shared" si="208"/>
        <v>0.5</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t="s">
        <v>3848</v>
      </c>
      <c r="E382" s="16" t="s">
        <v>3649</v>
      </c>
      <c r="F382" s="17"/>
      <c r="G382" s="134">
        <v>44299</v>
      </c>
      <c r="H382" s="135">
        <v>44306</v>
      </c>
      <c r="I382" s="141" t="s">
        <v>27</v>
      </c>
      <c r="J382" s="25"/>
      <c r="K382" s="145"/>
      <c r="L382" s="28"/>
      <c r="M382" s="395">
        <v>44306</v>
      </c>
      <c r="N382" s="158">
        <f t="shared" si="191"/>
        <v>6</v>
      </c>
      <c r="O382" s="27"/>
      <c r="P382" s="27"/>
      <c r="Q382" s="27" t="s">
        <v>27</v>
      </c>
      <c r="R382" s="27"/>
      <c r="S382" s="27"/>
      <c r="T382" s="28" t="s">
        <v>27</v>
      </c>
      <c r="U382" s="29"/>
      <c r="V382" s="32">
        <v>0.25</v>
      </c>
      <c r="W382" s="318"/>
      <c r="X382" s="319">
        <v>1</v>
      </c>
      <c r="Y382" s="160">
        <f t="shared" si="177"/>
        <v>1.25</v>
      </c>
      <c r="Z382" s="159">
        <f t="shared" si="192"/>
        <v>2.5</v>
      </c>
      <c r="AA382" s="327"/>
      <c r="AB382" s="400">
        <f t="shared" si="201"/>
        <v>-30</v>
      </c>
      <c r="AC382" s="371"/>
      <c r="AD382" s="226" t="str">
        <f t="shared" si="178"/>
        <v/>
      </c>
      <c r="AE382" s="368">
        <f t="shared" si="193"/>
        <v>-27.5</v>
      </c>
      <c r="AF382" s="339"/>
      <c r="AG382" s="338"/>
      <c r="AH382" s="336"/>
      <c r="AI382" s="161">
        <f t="shared" si="194"/>
        <v>0</v>
      </c>
      <c r="AJ382" s="162">
        <f t="shared" si="179"/>
        <v>22.5</v>
      </c>
      <c r="AK382" s="163">
        <f t="shared" si="195"/>
        <v>22.5</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f t="shared" si="180"/>
        <v>6</v>
      </c>
      <c r="AX382" s="165" t="str">
        <f t="shared" si="181"/>
        <v/>
      </c>
      <c r="AY382" s="193">
        <f t="shared" si="182"/>
        <v>6</v>
      </c>
      <c r="AZ382" s="183" t="str">
        <f t="shared" si="183"/>
        <v/>
      </c>
      <c r="BA382" s="173">
        <f t="shared" si="184"/>
        <v>0.25</v>
      </c>
      <c r="BB382" s="174" t="str">
        <f t="shared" si="185"/>
        <v/>
      </c>
      <c r="BC382" s="186">
        <f t="shared" si="208"/>
        <v>0.25</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t="s">
        <v>3849</v>
      </c>
      <c r="E383" s="16" t="s">
        <v>3649</v>
      </c>
      <c r="F383" s="17"/>
      <c r="G383" s="134">
        <v>44285</v>
      </c>
      <c r="H383" s="135">
        <v>44300</v>
      </c>
      <c r="I383" s="141"/>
      <c r="J383" s="25"/>
      <c r="K383" s="145"/>
      <c r="L383" s="28"/>
      <c r="M383" s="395">
        <v>44300</v>
      </c>
      <c r="N383" s="158">
        <f t="shared" si="191"/>
        <v>12</v>
      </c>
      <c r="O383" s="27"/>
      <c r="P383" s="27"/>
      <c r="Q383" s="27"/>
      <c r="R383" s="27" t="s">
        <v>27</v>
      </c>
      <c r="S383" s="27"/>
      <c r="T383" s="28"/>
      <c r="U383" s="29"/>
      <c r="V383" s="32">
        <v>1</v>
      </c>
      <c r="W383" s="318"/>
      <c r="X383" s="319">
        <v>1</v>
      </c>
      <c r="Y383" s="160">
        <f t="shared" si="177"/>
        <v>2</v>
      </c>
      <c r="Z383" s="159">
        <f t="shared" si="192"/>
        <v>10</v>
      </c>
      <c r="AA383" s="327"/>
      <c r="AB383" s="400">
        <f t="shared" si="201"/>
        <v>-30</v>
      </c>
      <c r="AC383" s="371"/>
      <c r="AD383" s="226" t="str">
        <f t="shared" si="178"/>
        <v/>
      </c>
      <c r="AE383" s="368">
        <f t="shared" si="193"/>
        <v>-20</v>
      </c>
      <c r="AF383" s="339"/>
      <c r="AG383" s="338"/>
      <c r="AH383" s="336"/>
      <c r="AI383" s="161">
        <f t="shared" si="194"/>
        <v>0</v>
      </c>
      <c r="AJ383" s="162">
        <f t="shared" si="179"/>
        <v>30</v>
      </c>
      <c r="AK383" s="163">
        <f t="shared" si="195"/>
        <v>30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f t="shared" si="180"/>
        <v>12</v>
      </c>
      <c r="AX383" s="165" t="str">
        <f t="shared" si="181"/>
        <v/>
      </c>
      <c r="AY383" s="193">
        <f t="shared" si="182"/>
        <v>12</v>
      </c>
      <c r="AZ383" s="183" t="str">
        <f t="shared" si="183"/>
        <v/>
      </c>
      <c r="BA383" s="173">
        <f t="shared" si="184"/>
        <v>1</v>
      </c>
      <c r="BB383" s="174" t="str">
        <f t="shared" si="185"/>
        <v/>
      </c>
      <c r="BC383" s="186">
        <f t="shared" si="208"/>
        <v>1</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7" t="s">
        <v>3850</v>
      </c>
      <c r="E384" s="18" t="s">
        <v>3649</v>
      </c>
      <c r="F384" s="17"/>
      <c r="G384" s="134">
        <v>44300</v>
      </c>
      <c r="H384" s="135">
        <v>44307</v>
      </c>
      <c r="I384" s="141" t="s">
        <v>27</v>
      </c>
      <c r="J384" s="25"/>
      <c r="K384" s="145"/>
      <c r="L384" s="28"/>
      <c r="M384" s="395">
        <v>44307</v>
      </c>
      <c r="N384" s="158">
        <f t="shared" si="191"/>
        <v>6</v>
      </c>
      <c r="O384" s="27"/>
      <c r="P384" s="27"/>
      <c r="Q384" s="27" t="s">
        <v>27</v>
      </c>
      <c r="R384" s="27"/>
      <c r="S384" s="27"/>
      <c r="T384" s="28"/>
      <c r="U384" s="29"/>
      <c r="V384" s="32">
        <v>0.25</v>
      </c>
      <c r="W384" s="318">
        <v>1.75</v>
      </c>
      <c r="X384" s="319">
        <v>1</v>
      </c>
      <c r="Y384" s="160">
        <f t="shared" si="177"/>
        <v>3</v>
      </c>
      <c r="Z384" s="159">
        <f t="shared" si="192"/>
        <v>37.5</v>
      </c>
      <c r="AA384" s="327"/>
      <c r="AB384" s="400">
        <f t="shared" si="201"/>
        <v>-30</v>
      </c>
      <c r="AC384" s="371"/>
      <c r="AD384" s="226" t="str">
        <f t="shared" si="178"/>
        <v/>
      </c>
      <c r="AE384" s="368">
        <f t="shared" si="193"/>
        <v>7.5</v>
      </c>
      <c r="AF384" s="339">
        <v>8.56</v>
      </c>
      <c r="AG384" s="338">
        <v>8.56</v>
      </c>
      <c r="AH384" s="336">
        <v>16.059999999999999</v>
      </c>
      <c r="AI384" s="161">
        <f t="shared" si="194"/>
        <v>16.060000000000002</v>
      </c>
      <c r="AJ384" s="162">
        <f t="shared" si="179"/>
        <v>66.06</v>
      </c>
      <c r="AK384" s="163">
        <f t="shared" si="195"/>
        <v>50</v>
      </c>
      <c r="AL384" s="164">
        <f t="shared" si="196"/>
        <v>0</v>
      </c>
      <c r="AM384" s="164">
        <f t="shared" si="197"/>
        <v>0</v>
      </c>
      <c r="AN384" s="164">
        <f t="shared" si="198"/>
        <v>0</v>
      </c>
      <c r="AO384" s="164">
        <f t="shared" si="199"/>
        <v>0</v>
      </c>
      <c r="AP384" s="610" t="str">
        <f t="shared" si="202"/>
        <v xml:space="preserve"> </v>
      </c>
      <c r="AQ384" s="613">
        <f t="shared" si="200"/>
        <v>16.059999999999999</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f t="shared" si="180"/>
        <v>6</v>
      </c>
      <c r="AX384" s="165" t="str">
        <f t="shared" si="181"/>
        <v/>
      </c>
      <c r="AY384" s="193">
        <f t="shared" si="182"/>
        <v>6</v>
      </c>
      <c r="AZ384" s="183" t="str">
        <f t="shared" si="183"/>
        <v/>
      </c>
      <c r="BA384" s="173">
        <f t="shared" si="184"/>
        <v>0.25</v>
      </c>
      <c r="BB384" s="174" t="str">
        <f t="shared" si="185"/>
        <v/>
      </c>
      <c r="BC384" s="186">
        <f t="shared" si="208"/>
        <v>0.25</v>
      </c>
      <c r="BD384" s="174" t="str">
        <f t="shared" si="186"/>
        <v/>
      </c>
      <c r="BE384" s="201">
        <f t="shared" si="187"/>
        <v>1.75</v>
      </c>
      <c r="BF384" s="174" t="str">
        <f t="shared" si="188"/>
        <v/>
      </c>
      <c r="BG384" s="186">
        <f t="shared" si="189"/>
        <v>1.75</v>
      </c>
      <c r="BH384" s="175" t="str">
        <f t="shared" si="190"/>
        <v/>
      </c>
      <c r="BI384" s="632"/>
      <c r="BQ384" s="57" t="s">
        <v>2330</v>
      </c>
      <c r="BV384" s="57" t="s">
        <v>2331</v>
      </c>
      <c r="BW384" s="57"/>
      <c r="CC384" s="57" t="s">
        <v>2332</v>
      </c>
    </row>
    <row r="385" spans="1:81" ht="18.75" x14ac:dyDescent="0.3">
      <c r="A385" s="221"/>
      <c r="B385" s="222"/>
      <c r="C385" s="213">
        <v>374</v>
      </c>
      <c r="D385" s="205" t="s">
        <v>3851</v>
      </c>
      <c r="E385" s="16" t="s">
        <v>3649</v>
      </c>
      <c r="F385" s="17"/>
      <c r="G385" s="134">
        <v>44300</v>
      </c>
      <c r="H385" s="135">
        <v>44307</v>
      </c>
      <c r="I385" s="141" t="s">
        <v>27</v>
      </c>
      <c r="J385" s="25"/>
      <c r="K385" s="145"/>
      <c r="L385" s="28"/>
      <c r="M385" s="395">
        <v>44307</v>
      </c>
      <c r="N385" s="158">
        <f t="shared" si="191"/>
        <v>6</v>
      </c>
      <c r="O385" s="27"/>
      <c r="P385" s="27"/>
      <c r="Q385" s="27" t="s">
        <v>27</v>
      </c>
      <c r="R385" s="27"/>
      <c r="S385" s="27"/>
      <c r="T385" s="28"/>
      <c r="U385" s="29"/>
      <c r="V385" s="32">
        <v>0.25</v>
      </c>
      <c r="W385" s="318">
        <v>1</v>
      </c>
      <c r="X385" s="319">
        <v>1</v>
      </c>
      <c r="Y385" s="160">
        <f t="shared" si="177"/>
        <v>2.25</v>
      </c>
      <c r="Z385" s="159">
        <f t="shared" si="192"/>
        <v>22.5</v>
      </c>
      <c r="AA385" s="327"/>
      <c r="AB385" s="400">
        <f t="shared" si="201"/>
        <v>-30</v>
      </c>
      <c r="AC385" s="371"/>
      <c r="AD385" s="226" t="str">
        <f t="shared" si="178"/>
        <v/>
      </c>
      <c r="AE385" s="368">
        <f t="shared" si="193"/>
        <v>-7.5</v>
      </c>
      <c r="AF385" s="339">
        <v>8.56</v>
      </c>
      <c r="AG385" s="338">
        <v>8.56</v>
      </c>
      <c r="AH385" s="336">
        <v>8.56</v>
      </c>
      <c r="AI385" s="161">
        <f t="shared" si="194"/>
        <v>8.56</v>
      </c>
      <c r="AJ385" s="162">
        <f t="shared" si="179"/>
        <v>51.06</v>
      </c>
      <c r="AK385" s="163">
        <f t="shared" si="195"/>
        <v>42.5</v>
      </c>
      <c r="AL385" s="164">
        <f t="shared" si="196"/>
        <v>0</v>
      </c>
      <c r="AM385" s="164">
        <f t="shared" si="197"/>
        <v>0</v>
      </c>
      <c r="AN385" s="164">
        <f t="shared" si="198"/>
        <v>0</v>
      </c>
      <c r="AO385" s="164">
        <f t="shared" si="199"/>
        <v>0</v>
      </c>
      <c r="AP385" s="610" t="str">
        <f t="shared" si="202"/>
        <v xml:space="preserve"> </v>
      </c>
      <c r="AQ385" s="613">
        <f t="shared" si="200"/>
        <v>8.56</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f t="shared" si="180"/>
        <v>6</v>
      </c>
      <c r="AX385" s="165" t="str">
        <f t="shared" si="181"/>
        <v/>
      </c>
      <c r="AY385" s="193">
        <f t="shared" si="182"/>
        <v>6</v>
      </c>
      <c r="AZ385" s="183" t="str">
        <f t="shared" si="183"/>
        <v/>
      </c>
      <c r="BA385" s="173">
        <f t="shared" si="184"/>
        <v>0.25</v>
      </c>
      <c r="BB385" s="174" t="str">
        <f t="shared" si="185"/>
        <v/>
      </c>
      <c r="BC385" s="186">
        <f t="shared" si="208"/>
        <v>0.25</v>
      </c>
      <c r="BD385" s="174" t="str">
        <f t="shared" si="186"/>
        <v/>
      </c>
      <c r="BE385" s="201">
        <f t="shared" si="187"/>
        <v>1</v>
      </c>
      <c r="BF385" s="174" t="str">
        <f t="shared" si="188"/>
        <v/>
      </c>
      <c r="BG385" s="186">
        <f t="shared" si="189"/>
        <v>1</v>
      </c>
      <c r="BH385" s="175" t="str">
        <f t="shared" si="190"/>
        <v/>
      </c>
      <c r="BI385" s="632"/>
      <c r="BQ385" s="57" t="s">
        <v>2333</v>
      </c>
      <c r="BV385" s="57" t="s">
        <v>2334</v>
      </c>
      <c r="BW385" s="57"/>
      <c r="CC385" s="57" t="s">
        <v>2335</v>
      </c>
    </row>
    <row r="386" spans="1:81" ht="18.75" x14ac:dyDescent="0.3">
      <c r="A386" s="221"/>
      <c r="B386" s="222"/>
      <c r="C386" s="214">
        <v>375</v>
      </c>
      <c r="D386" s="205" t="s">
        <v>3852</v>
      </c>
      <c r="E386" s="16" t="s">
        <v>3649</v>
      </c>
      <c r="F386" s="17"/>
      <c r="G386" s="134">
        <v>44301</v>
      </c>
      <c r="H386" s="135">
        <v>44313</v>
      </c>
      <c r="I386" s="141" t="s">
        <v>27</v>
      </c>
      <c r="J386" s="25"/>
      <c r="K386" s="145"/>
      <c r="L386" s="28"/>
      <c r="M386" s="395">
        <v>44313</v>
      </c>
      <c r="N386" s="158">
        <f t="shared" si="191"/>
        <v>9</v>
      </c>
      <c r="O386" s="27"/>
      <c r="P386" s="27"/>
      <c r="Q386" s="27" t="s">
        <v>27</v>
      </c>
      <c r="R386" s="27"/>
      <c r="S386" s="27"/>
      <c r="T386" s="28"/>
      <c r="U386" s="29"/>
      <c r="V386" s="32">
        <v>0.25</v>
      </c>
      <c r="W386" s="318">
        <v>1.5</v>
      </c>
      <c r="X386" s="319">
        <v>1</v>
      </c>
      <c r="Y386" s="160">
        <f t="shared" si="177"/>
        <v>2.75</v>
      </c>
      <c r="Z386" s="159">
        <f t="shared" si="192"/>
        <v>32.5</v>
      </c>
      <c r="AA386" s="327"/>
      <c r="AB386" s="400">
        <f t="shared" si="201"/>
        <v>-30</v>
      </c>
      <c r="AC386" s="371"/>
      <c r="AD386" s="226" t="str">
        <f t="shared" si="178"/>
        <v/>
      </c>
      <c r="AE386" s="368">
        <f t="shared" si="193"/>
        <v>2.5</v>
      </c>
      <c r="AF386" s="339">
        <v>8.56</v>
      </c>
      <c r="AG386" s="338">
        <v>8.56</v>
      </c>
      <c r="AH386" s="336">
        <v>11.06</v>
      </c>
      <c r="AI386" s="161">
        <f t="shared" si="194"/>
        <v>11.06</v>
      </c>
      <c r="AJ386" s="162">
        <f t="shared" si="179"/>
        <v>61.06</v>
      </c>
      <c r="AK386" s="163">
        <f t="shared" si="195"/>
        <v>50</v>
      </c>
      <c r="AL386" s="164">
        <f t="shared" si="196"/>
        <v>0</v>
      </c>
      <c r="AM386" s="164">
        <f t="shared" si="197"/>
        <v>0</v>
      </c>
      <c r="AN386" s="164">
        <f t="shared" si="198"/>
        <v>0</v>
      </c>
      <c r="AO386" s="164">
        <f t="shared" si="199"/>
        <v>0</v>
      </c>
      <c r="AP386" s="610" t="str">
        <f t="shared" si="202"/>
        <v xml:space="preserve"> </v>
      </c>
      <c r="AQ386" s="613">
        <f t="shared" si="200"/>
        <v>11.06</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f t="shared" si="180"/>
        <v>9</v>
      </c>
      <c r="AX386" s="165" t="str">
        <f t="shared" si="181"/>
        <v/>
      </c>
      <c r="AY386" s="193">
        <f t="shared" si="182"/>
        <v>9</v>
      </c>
      <c r="AZ386" s="183" t="str">
        <f t="shared" si="183"/>
        <v/>
      </c>
      <c r="BA386" s="173">
        <f t="shared" si="184"/>
        <v>0.25</v>
      </c>
      <c r="BB386" s="174" t="str">
        <f t="shared" si="185"/>
        <v/>
      </c>
      <c r="BC386" s="186">
        <f t="shared" si="208"/>
        <v>0.25</v>
      </c>
      <c r="BD386" s="174" t="str">
        <f t="shared" si="186"/>
        <v/>
      </c>
      <c r="BE386" s="201">
        <f t="shared" si="187"/>
        <v>1.5</v>
      </c>
      <c r="BF386" s="174" t="str">
        <f t="shared" si="188"/>
        <v/>
      </c>
      <c r="BG386" s="186">
        <f t="shared" si="189"/>
        <v>1.5</v>
      </c>
      <c r="BH386" s="175" t="str">
        <f t="shared" si="190"/>
        <v/>
      </c>
      <c r="BI386" s="632"/>
      <c r="BQ386" s="57" t="s">
        <v>2336</v>
      </c>
      <c r="BV386" s="57" t="s">
        <v>2337</v>
      </c>
      <c r="BW386" s="57"/>
      <c r="CC386" s="57" t="s">
        <v>2338</v>
      </c>
    </row>
    <row r="387" spans="1:81" ht="18.75" x14ac:dyDescent="0.3">
      <c r="A387" s="221"/>
      <c r="B387" s="222"/>
      <c r="C387" s="213">
        <v>376</v>
      </c>
      <c r="D387" s="205" t="s">
        <v>3853</v>
      </c>
      <c r="E387" s="16" t="s">
        <v>3649</v>
      </c>
      <c r="F387" s="17"/>
      <c r="G387" s="134">
        <v>44302</v>
      </c>
      <c r="H387" s="135">
        <v>44306</v>
      </c>
      <c r="I387" s="141" t="s">
        <v>27</v>
      </c>
      <c r="J387" s="25"/>
      <c r="K387" s="145"/>
      <c r="L387" s="28"/>
      <c r="M387" s="395">
        <v>44306</v>
      </c>
      <c r="N387" s="158">
        <f t="shared" si="191"/>
        <v>3</v>
      </c>
      <c r="O387" s="27"/>
      <c r="P387" s="27"/>
      <c r="Q387" s="27" t="s">
        <v>27</v>
      </c>
      <c r="R387" s="27"/>
      <c r="S387" s="27" t="s">
        <v>27</v>
      </c>
      <c r="T387" s="28"/>
      <c r="U387" s="29"/>
      <c r="V387" s="32">
        <v>0.25</v>
      </c>
      <c r="W387" s="318"/>
      <c r="X387" s="319">
        <v>1</v>
      </c>
      <c r="Y387" s="160">
        <f t="shared" si="177"/>
        <v>1.25</v>
      </c>
      <c r="Z387" s="159">
        <f t="shared" si="192"/>
        <v>2.5</v>
      </c>
      <c r="AA387" s="327"/>
      <c r="AB387" s="400">
        <f t="shared" si="201"/>
        <v>-30</v>
      </c>
      <c r="AC387" s="371"/>
      <c r="AD387" s="226" t="str">
        <f t="shared" si="178"/>
        <v/>
      </c>
      <c r="AE387" s="368">
        <f t="shared" si="193"/>
        <v>-27.5</v>
      </c>
      <c r="AF387" s="339"/>
      <c r="AG387" s="338"/>
      <c r="AH387" s="336"/>
      <c r="AI387" s="161">
        <f t="shared" si="194"/>
        <v>0</v>
      </c>
      <c r="AJ387" s="162">
        <f t="shared" si="179"/>
        <v>22.5</v>
      </c>
      <c r="AK387" s="163">
        <f t="shared" si="195"/>
        <v>22.5</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f t="shared" si="180"/>
        <v>3</v>
      </c>
      <c r="AX387" s="165" t="str">
        <f t="shared" si="181"/>
        <v/>
      </c>
      <c r="AY387" s="193">
        <f t="shared" si="182"/>
        <v>3</v>
      </c>
      <c r="AZ387" s="183" t="str">
        <f t="shared" si="183"/>
        <v/>
      </c>
      <c r="BA387" s="173">
        <f t="shared" si="184"/>
        <v>0.25</v>
      </c>
      <c r="BB387" s="174" t="str">
        <f t="shared" si="185"/>
        <v/>
      </c>
      <c r="BC387" s="186">
        <f t="shared" si="208"/>
        <v>0.25</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678" t="s">
        <v>3854</v>
      </c>
      <c r="E388" s="18" t="s">
        <v>3855</v>
      </c>
      <c r="F388" s="17"/>
      <c r="G388" s="134">
        <v>44305</v>
      </c>
      <c r="H388" s="648">
        <v>44316</v>
      </c>
      <c r="I388" s="141" t="s">
        <v>27</v>
      </c>
      <c r="J388" s="25"/>
      <c r="K388" s="145" t="s">
        <v>27</v>
      </c>
      <c r="L388" s="28"/>
      <c r="M388" s="395">
        <v>44316</v>
      </c>
      <c r="N388" s="158">
        <f t="shared" si="191"/>
        <v>10</v>
      </c>
      <c r="O388" s="27"/>
      <c r="P388" s="27"/>
      <c r="Q388" s="27" t="s">
        <v>27</v>
      </c>
      <c r="R388" s="27"/>
      <c r="S388" s="27"/>
      <c r="T388" s="28"/>
      <c r="U388" s="29"/>
      <c r="V388" s="32">
        <v>1.25</v>
      </c>
      <c r="W388" s="318">
        <v>6.5</v>
      </c>
      <c r="X388" s="319">
        <v>3</v>
      </c>
      <c r="Y388" s="160">
        <f t="shared" si="177"/>
        <v>10.75</v>
      </c>
      <c r="Z388" s="159">
        <f t="shared" si="192"/>
        <v>142.5</v>
      </c>
      <c r="AA388" s="327"/>
      <c r="AB388" s="400">
        <f t="shared" si="201"/>
        <v>-30</v>
      </c>
      <c r="AC388" s="371"/>
      <c r="AD388" s="226" t="str">
        <f t="shared" si="178"/>
        <v/>
      </c>
      <c r="AE388" s="368">
        <f t="shared" si="193"/>
        <v>112.5</v>
      </c>
      <c r="AF388" s="339">
        <v>2.5</v>
      </c>
      <c r="AG388" s="338">
        <v>2.5</v>
      </c>
      <c r="AH388" s="336">
        <v>57.5</v>
      </c>
      <c r="AI388" s="161">
        <f t="shared" si="194"/>
        <v>115</v>
      </c>
      <c r="AJ388" s="162">
        <f t="shared" si="179"/>
        <v>205</v>
      </c>
      <c r="AK388" s="163">
        <f t="shared" si="195"/>
        <v>147.5</v>
      </c>
      <c r="AL388" s="164">
        <f t="shared" si="196"/>
        <v>57.5</v>
      </c>
      <c r="AM388" s="164">
        <f t="shared" si="197"/>
        <v>115</v>
      </c>
      <c r="AN388" s="164">
        <f t="shared" si="198"/>
        <v>205</v>
      </c>
      <c r="AO388" s="164">
        <f t="shared" si="199"/>
        <v>147.5</v>
      </c>
      <c r="AP388" s="610" t="str">
        <f t="shared" si="202"/>
        <v xml:space="preserve"> </v>
      </c>
      <c r="AQ388" s="613" t="str">
        <f t="shared" si="200"/>
        <v xml:space="preserve"> </v>
      </c>
      <c r="AR388" s="613">
        <f t="shared" si="203"/>
        <v>57.5</v>
      </c>
      <c r="AS388" s="613" t="str">
        <f t="shared" si="204"/>
        <v xml:space="preserve"> </v>
      </c>
      <c r="AT388" s="613" t="str">
        <f t="shared" si="205"/>
        <v xml:space="preserve"> </v>
      </c>
      <c r="AU388" s="613" t="str">
        <f t="shared" si="206"/>
        <v xml:space="preserve"> </v>
      </c>
      <c r="AV388" s="614" t="str">
        <f t="shared" si="207"/>
        <v xml:space="preserve"> </v>
      </c>
      <c r="AW388" s="196">
        <f t="shared" si="180"/>
        <v>10</v>
      </c>
      <c r="AX388" s="165">
        <f t="shared" si="181"/>
        <v>10</v>
      </c>
      <c r="AY388" s="193" t="str">
        <f t="shared" si="182"/>
        <v/>
      </c>
      <c r="AZ388" s="183" t="str">
        <f t="shared" si="183"/>
        <v/>
      </c>
      <c r="BA388" s="173">
        <f t="shared" si="184"/>
        <v>1.25</v>
      </c>
      <c r="BB388" s="174">
        <f t="shared" si="185"/>
        <v>1.25</v>
      </c>
      <c r="BC388" s="186" t="str">
        <f t="shared" si="208"/>
        <v/>
      </c>
      <c r="BD388" s="174" t="str">
        <f t="shared" si="186"/>
        <v/>
      </c>
      <c r="BE388" s="201">
        <f t="shared" si="187"/>
        <v>6.5</v>
      </c>
      <c r="BF388" s="174">
        <f t="shared" si="188"/>
        <v>6.5</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5" t="s">
        <v>3856</v>
      </c>
      <c r="E389" s="16" t="s">
        <v>3649</v>
      </c>
      <c r="F389" s="17"/>
      <c r="G389" s="134">
        <v>44305</v>
      </c>
      <c r="H389" s="135">
        <v>44308</v>
      </c>
      <c r="I389" s="141" t="s">
        <v>27</v>
      </c>
      <c r="J389" s="25"/>
      <c r="K389" s="145"/>
      <c r="L389" s="28"/>
      <c r="M389" s="395">
        <v>44308</v>
      </c>
      <c r="N389" s="158">
        <f t="shared" si="191"/>
        <v>4</v>
      </c>
      <c r="O389" s="27"/>
      <c r="P389" s="27"/>
      <c r="Q389" s="27" t="s">
        <v>27</v>
      </c>
      <c r="R389" s="27"/>
      <c r="S389" s="27"/>
      <c r="T389" s="28"/>
      <c r="U389" s="29"/>
      <c r="V389" s="32">
        <v>0.25</v>
      </c>
      <c r="W389" s="318">
        <v>1.75</v>
      </c>
      <c r="X389" s="319">
        <v>1</v>
      </c>
      <c r="Y389" s="160">
        <f t="shared" si="177"/>
        <v>3</v>
      </c>
      <c r="Z389" s="159">
        <f t="shared" si="192"/>
        <v>37.5</v>
      </c>
      <c r="AA389" s="327"/>
      <c r="AB389" s="400">
        <f t="shared" si="201"/>
        <v>-30</v>
      </c>
      <c r="AC389" s="371"/>
      <c r="AD389" s="226" t="str">
        <f t="shared" si="178"/>
        <v/>
      </c>
      <c r="AE389" s="368">
        <f t="shared" si="193"/>
        <v>7.5</v>
      </c>
      <c r="AF389" s="339">
        <v>1.25</v>
      </c>
      <c r="AG389" s="338">
        <v>1.25</v>
      </c>
      <c r="AH389" s="336">
        <v>8.75</v>
      </c>
      <c r="AI389" s="161">
        <f t="shared" si="194"/>
        <v>8.75</v>
      </c>
      <c r="AJ389" s="162">
        <f t="shared" si="179"/>
        <v>58.75</v>
      </c>
      <c r="AK389" s="163">
        <f t="shared" si="195"/>
        <v>50</v>
      </c>
      <c r="AL389" s="164">
        <f t="shared" si="196"/>
        <v>0</v>
      </c>
      <c r="AM389" s="164">
        <f t="shared" si="197"/>
        <v>0</v>
      </c>
      <c r="AN389" s="164">
        <f t="shared" si="198"/>
        <v>0</v>
      </c>
      <c r="AO389" s="164">
        <f t="shared" si="199"/>
        <v>0</v>
      </c>
      <c r="AP389" s="610" t="str">
        <f t="shared" si="202"/>
        <v xml:space="preserve"> </v>
      </c>
      <c r="AQ389" s="613">
        <f t="shared" si="200"/>
        <v>8.75</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f t="shared" si="180"/>
        <v>4</v>
      </c>
      <c r="AX389" s="165" t="str">
        <f t="shared" si="181"/>
        <v/>
      </c>
      <c r="AY389" s="193">
        <f t="shared" si="182"/>
        <v>4</v>
      </c>
      <c r="AZ389" s="183" t="str">
        <f t="shared" si="183"/>
        <v/>
      </c>
      <c r="BA389" s="173">
        <f t="shared" si="184"/>
        <v>0.25</v>
      </c>
      <c r="BB389" s="174" t="str">
        <f t="shared" si="185"/>
        <v/>
      </c>
      <c r="BC389" s="186">
        <f t="shared" si="208"/>
        <v>0.25</v>
      </c>
      <c r="BD389" s="174" t="str">
        <f t="shared" si="186"/>
        <v/>
      </c>
      <c r="BE389" s="201">
        <f t="shared" si="187"/>
        <v>1.75</v>
      </c>
      <c r="BF389" s="174" t="str">
        <f t="shared" si="188"/>
        <v/>
      </c>
      <c r="BG389" s="186">
        <f t="shared" si="189"/>
        <v>1.75</v>
      </c>
      <c r="BH389" s="175" t="str">
        <f t="shared" si="190"/>
        <v/>
      </c>
      <c r="BI389" s="632"/>
      <c r="BQ389" s="57" t="s">
        <v>2345</v>
      </c>
      <c r="BV389" s="57" t="s">
        <v>2346</v>
      </c>
      <c r="BW389" s="57"/>
      <c r="CC389" s="57" t="s">
        <v>2347</v>
      </c>
    </row>
    <row r="390" spans="1:81" ht="18.75" x14ac:dyDescent="0.3">
      <c r="A390" s="221"/>
      <c r="B390" s="222"/>
      <c r="C390" s="213">
        <v>379</v>
      </c>
      <c r="D390" s="205" t="s">
        <v>3857</v>
      </c>
      <c r="E390" s="16" t="s">
        <v>3649</v>
      </c>
      <c r="F390" s="17"/>
      <c r="G390" s="134">
        <v>44306</v>
      </c>
      <c r="H390" s="135">
        <v>44316</v>
      </c>
      <c r="I390" s="141" t="s">
        <v>27</v>
      </c>
      <c r="J390" s="25"/>
      <c r="K390" s="145"/>
      <c r="L390" s="28"/>
      <c r="M390" s="395">
        <v>44316</v>
      </c>
      <c r="N390" s="158">
        <f t="shared" si="191"/>
        <v>9</v>
      </c>
      <c r="O390" s="27" t="s">
        <v>27</v>
      </c>
      <c r="P390" s="27"/>
      <c r="Q390" s="27"/>
      <c r="R390" s="27"/>
      <c r="S390" s="27"/>
      <c r="T390" s="28"/>
      <c r="U390" s="29"/>
      <c r="V390" s="32">
        <v>0.25</v>
      </c>
      <c r="W390" s="318">
        <v>0</v>
      </c>
      <c r="X390" s="319">
        <v>0.25</v>
      </c>
      <c r="Y390" s="160">
        <f t="shared" si="177"/>
        <v>0.5</v>
      </c>
      <c r="Z390" s="159">
        <f t="shared" si="192"/>
        <v>2.5</v>
      </c>
      <c r="AA390" s="327"/>
      <c r="AB390" s="400">
        <f t="shared" si="201"/>
        <v>-30</v>
      </c>
      <c r="AC390" s="371"/>
      <c r="AD390" s="226" t="str">
        <f t="shared" si="178"/>
        <v/>
      </c>
      <c r="AE390" s="368">
        <f t="shared" si="193"/>
        <v>-27.5</v>
      </c>
      <c r="AF390" s="339">
        <v>1.25</v>
      </c>
      <c r="AG390" s="338">
        <v>1.25</v>
      </c>
      <c r="AH390" s="336">
        <v>1.25</v>
      </c>
      <c r="AI390" s="161">
        <f t="shared" si="194"/>
        <v>1.25</v>
      </c>
      <c r="AJ390" s="162">
        <f t="shared" si="179"/>
        <v>8.75</v>
      </c>
      <c r="AK390" s="163">
        <f t="shared" si="195"/>
        <v>7.5</v>
      </c>
      <c r="AL390" s="164">
        <f t="shared" si="196"/>
        <v>0</v>
      </c>
      <c r="AM390" s="164">
        <f t="shared" si="197"/>
        <v>0</v>
      </c>
      <c r="AN390" s="164">
        <f t="shared" si="198"/>
        <v>0</v>
      </c>
      <c r="AO390" s="164">
        <f t="shared" si="199"/>
        <v>0</v>
      </c>
      <c r="AP390" s="610">
        <f t="shared" si="202"/>
        <v>1.25</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f t="shared" si="180"/>
        <v>9</v>
      </c>
      <c r="AX390" s="165" t="str">
        <f t="shared" si="181"/>
        <v/>
      </c>
      <c r="AY390" s="193">
        <f t="shared" si="182"/>
        <v>9</v>
      </c>
      <c r="AZ390" s="183" t="str">
        <f t="shared" si="183"/>
        <v/>
      </c>
      <c r="BA390" s="173">
        <f t="shared" si="184"/>
        <v>0.25</v>
      </c>
      <c r="BB390" s="174" t="str">
        <f t="shared" si="185"/>
        <v/>
      </c>
      <c r="BC390" s="186">
        <f t="shared" si="208"/>
        <v>0.25</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t="s">
        <v>3858</v>
      </c>
      <c r="E391" s="16" t="s">
        <v>3649</v>
      </c>
      <c r="F391" s="17"/>
      <c r="G391" s="134">
        <v>44300</v>
      </c>
      <c r="H391" s="135">
        <v>44308</v>
      </c>
      <c r="I391" s="141" t="s">
        <v>27</v>
      </c>
      <c r="J391" s="25"/>
      <c r="K391" s="145"/>
      <c r="L391" s="28"/>
      <c r="M391" s="395">
        <v>44308</v>
      </c>
      <c r="N391" s="158">
        <f t="shared" si="191"/>
        <v>7</v>
      </c>
      <c r="O391" s="27" t="s">
        <v>27</v>
      </c>
      <c r="P391" s="27"/>
      <c r="Q391" s="27"/>
      <c r="R391" s="27"/>
      <c r="S391" s="27"/>
      <c r="T391" s="28"/>
      <c r="U391" s="29"/>
      <c r="V391" s="32">
        <v>0.25</v>
      </c>
      <c r="W391" s="318"/>
      <c r="X391" s="319">
        <v>0.25</v>
      </c>
      <c r="Y391" s="160">
        <f t="shared" si="177"/>
        <v>0.5</v>
      </c>
      <c r="Z391" s="159">
        <f t="shared" si="192"/>
        <v>2.5</v>
      </c>
      <c r="AA391" s="327"/>
      <c r="AB391" s="400">
        <f t="shared" si="201"/>
        <v>-30</v>
      </c>
      <c r="AC391" s="371"/>
      <c r="AD391" s="226" t="str">
        <f t="shared" si="178"/>
        <v/>
      </c>
      <c r="AE391" s="368">
        <f t="shared" si="193"/>
        <v>-27.5</v>
      </c>
      <c r="AF391" s="339"/>
      <c r="AG391" s="338"/>
      <c r="AH391" s="336"/>
      <c r="AI391" s="161">
        <f t="shared" si="194"/>
        <v>0</v>
      </c>
      <c r="AJ391" s="162">
        <f t="shared" si="179"/>
        <v>7.5</v>
      </c>
      <c r="AK391" s="163">
        <f t="shared" si="195"/>
        <v>7.5</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f t="shared" si="180"/>
        <v>7</v>
      </c>
      <c r="AX391" s="165" t="str">
        <f t="shared" si="181"/>
        <v/>
      </c>
      <c r="AY391" s="193">
        <f t="shared" si="182"/>
        <v>7</v>
      </c>
      <c r="AZ391" s="183" t="str">
        <f t="shared" si="183"/>
        <v/>
      </c>
      <c r="BA391" s="173">
        <f t="shared" si="184"/>
        <v>0.25</v>
      </c>
      <c r="BB391" s="174" t="str">
        <f t="shared" si="185"/>
        <v/>
      </c>
      <c r="BC391" s="186">
        <f t="shared" si="208"/>
        <v>0.25</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7" t="s">
        <v>3859</v>
      </c>
      <c r="E392" s="18" t="s">
        <v>3649</v>
      </c>
      <c r="F392" s="17"/>
      <c r="G392" s="134">
        <v>44306</v>
      </c>
      <c r="H392" s="135">
        <v>44309</v>
      </c>
      <c r="I392" s="141" t="s">
        <v>27</v>
      </c>
      <c r="J392" s="25"/>
      <c r="K392" s="145" t="s">
        <v>27</v>
      </c>
      <c r="L392" s="28"/>
      <c r="M392" s="395">
        <v>44309</v>
      </c>
      <c r="N392" s="158">
        <f t="shared" si="191"/>
        <v>4</v>
      </c>
      <c r="O392" s="27"/>
      <c r="P392" s="27"/>
      <c r="Q392" s="27" t="s">
        <v>27</v>
      </c>
      <c r="R392" s="27"/>
      <c r="S392" s="27"/>
      <c r="T392" s="28"/>
      <c r="U392" s="29"/>
      <c r="V392" s="32">
        <v>1</v>
      </c>
      <c r="W392" s="318">
        <v>23.5</v>
      </c>
      <c r="X392" s="319">
        <v>8</v>
      </c>
      <c r="Y392" s="160">
        <f t="shared" si="177"/>
        <v>32.5</v>
      </c>
      <c r="Z392" s="159">
        <f t="shared" si="192"/>
        <v>480</v>
      </c>
      <c r="AA392" s="327"/>
      <c r="AB392" s="400">
        <f t="shared" si="201"/>
        <v>-30</v>
      </c>
      <c r="AC392" s="371"/>
      <c r="AD392" s="226" t="str">
        <f t="shared" si="178"/>
        <v/>
      </c>
      <c r="AE392" s="368">
        <f t="shared" si="193"/>
        <v>450</v>
      </c>
      <c r="AF392" s="339">
        <v>2.5</v>
      </c>
      <c r="AG392" s="338">
        <v>2.5</v>
      </c>
      <c r="AH392" s="336">
        <v>452.5</v>
      </c>
      <c r="AI392" s="161">
        <f t="shared" si="194"/>
        <v>452.5</v>
      </c>
      <c r="AJ392" s="162">
        <f t="shared" si="179"/>
        <v>642.5</v>
      </c>
      <c r="AK392" s="163">
        <f t="shared" si="195"/>
        <v>190</v>
      </c>
      <c r="AL392" s="164">
        <f t="shared" si="196"/>
        <v>452.5</v>
      </c>
      <c r="AM392" s="164">
        <f t="shared" si="197"/>
        <v>452.5</v>
      </c>
      <c r="AN392" s="164">
        <f t="shared" si="198"/>
        <v>642.5</v>
      </c>
      <c r="AO392" s="164">
        <f t="shared" si="199"/>
        <v>190</v>
      </c>
      <c r="AP392" s="610" t="str">
        <f t="shared" si="202"/>
        <v xml:space="preserve"> </v>
      </c>
      <c r="AQ392" s="613" t="str">
        <f t="shared" si="200"/>
        <v xml:space="preserve"> </v>
      </c>
      <c r="AR392" s="613" t="str">
        <f t="shared" si="203"/>
        <v xml:space="preserve"> </v>
      </c>
      <c r="AS392" s="613">
        <f t="shared" si="204"/>
        <v>452.5</v>
      </c>
      <c r="AT392" s="613" t="str">
        <f t="shared" si="205"/>
        <v xml:space="preserve"> </v>
      </c>
      <c r="AU392" s="613" t="str">
        <f t="shared" si="206"/>
        <v xml:space="preserve"> </v>
      </c>
      <c r="AV392" s="614" t="str">
        <f t="shared" si="207"/>
        <v xml:space="preserve"> </v>
      </c>
      <c r="AW392" s="196">
        <f t="shared" si="180"/>
        <v>4</v>
      </c>
      <c r="AX392" s="165">
        <f t="shared" si="181"/>
        <v>4</v>
      </c>
      <c r="AY392" s="193" t="str">
        <f t="shared" si="182"/>
        <v/>
      </c>
      <c r="AZ392" s="183" t="str">
        <f t="shared" si="183"/>
        <v/>
      </c>
      <c r="BA392" s="173">
        <f t="shared" si="184"/>
        <v>1</v>
      </c>
      <c r="BB392" s="174">
        <f t="shared" si="185"/>
        <v>1</v>
      </c>
      <c r="BC392" s="186" t="str">
        <f t="shared" si="208"/>
        <v/>
      </c>
      <c r="BD392" s="174" t="str">
        <f t="shared" si="186"/>
        <v/>
      </c>
      <c r="BE392" s="201">
        <f t="shared" si="187"/>
        <v>23.5</v>
      </c>
      <c r="BF392" s="174">
        <f t="shared" si="188"/>
        <v>23.5</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5" t="s">
        <v>3860</v>
      </c>
      <c r="E393" s="16" t="s">
        <v>3649</v>
      </c>
      <c r="F393" s="17"/>
      <c r="G393" s="134">
        <v>44306</v>
      </c>
      <c r="H393" s="137">
        <v>44309</v>
      </c>
      <c r="I393" s="143" t="s">
        <v>27</v>
      </c>
      <c r="J393" s="80"/>
      <c r="K393" s="147"/>
      <c r="L393" s="30"/>
      <c r="M393" s="395">
        <v>44309</v>
      </c>
      <c r="N393" s="158">
        <f t="shared" si="191"/>
        <v>4</v>
      </c>
      <c r="O393" s="27"/>
      <c r="P393" s="27"/>
      <c r="Q393" s="27" t="s">
        <v>27</v>
      </c>
      <c r="R393" s="27"/>
      <c r="S393" s="27"/>
      <c r="T393" s="28"/>
      <c r="U393" s="29"/>
      <c r="V393" s="32">
        <v>0.25</v>
      </c>
      <c r="W393" s="318">
        <v>5.75</v>
      </c>
      <c r="X393" s="319">
        <v>2</v>
      </c>
      <c r="Y393" s="160">
        <f t="shared" si="177"/>
        <v>8</v>
      </c>
      <c r="Z393" s="159">
        <f t="shared" si="192"/>
        <v>117.5</v>
      </c>
      <c r="AA393" s="327"/>
      <c r="AB393" s="400">
        <f t="shared" si="201"/>
        <v>-30</v>
      </c>
      <c r="AC393" s="371"/>
      <c r="AD393" s="226" t="str">
        <f t="shared" si="178"/>
        <v/>
      </c>
      <c r="AE393" s="368">
        <f t="shared" si="193"/>
        <v>87.5</v>
      </c>
      <c r="AF393" s="339">
        <v>1.25</v>
      </c>
      <c r="AG393" s="338">
        <v>1.25</v>
      </c>
      <c r="AH393" s="336">
        <v>88.75</v>
      </c>
      <c r="AI393" s="161">
        <f t="shared" si="194"/>
        <v>88.75</v>
      </c>
      <c r="AJ393" s="162">
        <f t="shared" si="179"/>
        <v>158.75</v>
      </c>
      <c r="AK393" s="163">
        <f t="shared" si="195"/>
        <v>70</v>
      </c>
      <c r="AL393" s="164">
        <f t="shared" si="196"/>
        <v>0</v>
      </c>
      <c r="AM393" s="164">
        <f t="shared" si="197"/>
        <v>0</v>
      </c>
      <c r="AN393" s="164">
        <f t="shared" si="198"/>
        <v>0</v>
      </c>
      <c r="AO393" s="164">
        <f t="shared" si="199"/>
        <v>0</v>
      </c>
      <c r="AP393" s="610" t="str">
        <f t="shared" si="202"/>
        <v xml:space="preserve"> </v>
      </c>
      <c r="AQ393" s="613" t="str">
        <f t="shared" si="200"/>
        <v xml:space="preserve"> </v>
      </c>
      <c r="AR393" s="613">
        <f t="shared" si="203"/>
        <v>88.75</v>
      </c>
      <c r="AS393" s="613" t="str">
        <f t="shared" si="204"/>
        <v xml:space="preserve"> </v>
      </c>
      <c r="AT393" s="613" t="str">
        <f t="shared" si="205"/>
        <v xml:space="preserve"> </v>
      </c>
      <c r="AU393" s="613" t="str">
        <f t="shared" si="206"/>
        <v xml:space="preserve"> </v>
      </c>
      <c r="AV393" s="614" t="str">
        <f t="shared" si="207"/>
        <v xml:space="preserve"> </v>
      </c>
      <c r="AW393" s="196">
        <f t="shared" si="180"/>
        <v>4</v>
      </c>
      <c r="AX393" s="165" t="str">
        <f t="shared" si="181"/>
        <v/>
      </c>
      <c r="AY393" s="193">
        <f t="shared" si="182"/>
        <v>4</v>
      </c>
      <c r="AZ393" s="183" t="str">
        <f t="shared" si="183"/>
        <v/>
      </c>
      <c r="BA393" s="173">
        <f t="shared" si="184"/>
        <v>0.25</v>
      </c>
      <c r="BB393" s="174" t="str">
        <f t="shared" si="185"/>
        <v/>
      </c>
      <c r="BC393" s="186">
        <f t="shared" si="208"/>
        <v>0.25</v>
      </c>
      <c r="BD393" s="174" t="str">
        <f t="shared" si="186"/>
        <v/>
      </c>
      <c r="BE393" s="201">
        <f t="shared" si="187"/>
        <v>5.75</v>
      </c>
      <c r="BF393" s="174" t="str">
        <f t="shared" si="188"/>
        <v/>
      </c>
      <c r="BG393" s="186">
        <f t="shared" si="189"/>
        <v>5.75</v>
      </c>
      <c r="BH393" s="175" t="str">
        <f t="shared" si="190"/>
        <v/>
      </c>
      <c r="BI393" s="632"/>
      <c r="BQ393" s="57" t="s">
        <v>2357</v>
      </c>
      <c r="BV393" s="57" t="s">
        <v>913</v>
      </c>
      <c r="BW393" s="57"/>
      <c r="CC393" s="57" t="s">
        <v>2358</v>
      </c>
    </row>
    <row r="394" spans="1:81" ht="18.75" x14ac:dyDescent="0.3">
      <c r="A394" s="221"/>
      <c r="B394" s="222"/>
      <c r="C394" s="214">
        <v>383</v>
      </c>
      <c r="D394" s="205" t="s">
        <v>3861</v>
      </c>
      <c r="E394" s="16" t="s">
        <v>3649</v>
      </c>
      <c r="F394" s="17"/>
      <c r="G394" s="134">
        <v>44291</v>
      </c>
      <c r="H394" s="135">
        <v>44313</v>
      </c>
      <c r="I394" s="141"/>
      <c r="J394" s="25" t="s">
        <v>27</v>
      </c>
      <c r="K394" s="145" t="s">
        <v>27</v>
      </c>
      <c r="L394" s="28"/>
      <c r="M394" s="395">
        <v>44313</v>
      </c>
      <c r="N394" s="158">
        <f t="shared" si="191"/>
        <v>17</v>
      </c>
      <c r="O394" s="27"/>
      <c r="P394" s="27"/>
      <c r="Q394" s="27" t="s">
        <v>27</v>
      </c>
      <c r="R394" s="27"/>
      <c r="S394" s="27"/>
      <c r="T394" s="28"/>
      <c r="U394" s="29"/>
      <c r="V394" s="32">
        <v>1.25</v>
      </c>
      <c r="W394" s="318">
        <v>0.75</v>
      </c>
      <c r="X394" s="319">
        <v>1</v>
      </c>
      <c r="Y394" s="160">
        <f t="shared" si="177"/>
        <v>3</v>
      </c>
      <c r="Z394" s="159">
        <f t="shared" si="192"/>
        <v>27.5</v>
      </c>
      <c r="AA394" s="327"/>
      <c r="AB394" s="400">
        <f t="shared" si="201"/>
        <v>-30</v>
      </c>
      <c r="AC394" s="371"/>
      <c r="AD394" s="226" t="str">
        <f t="shared" si="178"/>
        <v/>
      </c>
      <c r="AE394" s="368">
        <f t="shared" si="193"/>
        <v>-2.5</v>
      </c>
      <c r="AF394" s="339">
        <v>4.5</v>
      </c>
      <c r="AG394" s="338">
        <v>4.5</v>
      </c>
      <c r="AH394" s="336">
        <v>4.5</v>
      </c>
      <c r="AI394" s="161">
        <f t="shared" si="194"/>
        <v>4.5</v>
      </c>
      <c r="AJ394" s="162">
        <f t="shared" si="179"/>
        <v>52</v>
      </c>
      <c r="AK394" s="163">
        <f t="shared" si="195"/>
        <v>47.5</v>
      </c>
      <c r="AL394" s="164">
        <f t="shared" si="196"/>
        <v>4.5</v>
      </c>
      <c r="AM394" s="164">
        <f t="shared" si="197"/>
        <v>4.5</v>
      </c>
      <c r="AN394" s="164">
        <f t="shared" si="198"/>
        <v>52</v>
      </c>
      <c r="AO394" s="164">
        <f t="shared" si="199"/>
        <v>47.5</v>
      </c>
      <c r="AP394" s="610">
        <f t="shared" si="202"/>
        <v>4.5</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f t="shared" si="180"/>
        <v>17</v>
      </c>
      <c r="AX394" s="165">
        <f t="shared" si="181"/>
        <v>17</v>
      </c>
      <c r="AY394" s="193" t="str">
        <f t="shared" si="182"/>
        <v/>
      </c>
      <c r="AZ394" s="183" t="str">
        <f t="shared" si="183"/>
        <v/>
      </c>
      <c r="BA394" s="173">
        <f t="shared" si="184"/>
        <v>1.25</v>
      </c>
      <c r="BB394" s="174">
        <f t="shared" si="185"/>
        <v>1.25</v>
      </c>
      <c r="BC394" s="186" t="str">
        <f t="shared" si="208"/>
        <v/>
      </c>
      <c r="BD394" s="174" t="str">
        <f t="shared" si="186"/>
        <v/>
      </c>
      <c r="BE394" s="201">
        <f t="shared" si="187"/>
        <v>0.75</v>
      </c>
      <c r="BF394" s="174">
        <f t="shared" si="188"/>
        <v>0.75</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664" t="s">
        <v>3862</v>
      </c>
      <c r="E395" s="16" t="s">
        <v>3855</v>
      </c>
      <c r="F395" s="17"/>
      <c r="G395" s="134">
        <v>44309</v>
      </c>
      <c r="H395" s="648">
        <v>44316</v>
      </c>
      <c r="I395" s="141" t="s">
        <v>27</v>
      </c>
      <c r="J395" s="25"/>
      <c r="K395" s="145" t="s">
        <v>27</v>
      </c>
      <c r="L395" s="28"/>
      <c r="M395" s="395">
        <v>44316</v>
      </c>
      <c r="N395" s="158">
        <f t="shared" si="191"/>
        <v>6</v>
      </c>
      <c r="O395" s="27"/>
      <c r="P395" s="27"/>
      <c r="Q395" s="27" t="s">
        <v>27</v>
      </c>
      <c r="R395" s="27"/>
      <c r="S395" s="27"/>
      <c r="T395" s="28"/>
      <c r="U395" s="29"/>
      <c r="V395" s="32">
        <v>1.25</v>
      </c>
      <c r="W395" s="318"/>
      <c r="X395" s="319">
        <v>3</v>
      </c>
      <c r="Y395" s="160">
        <f t="shared" si="177"/>
        <v>4.25</v>
      </c>
      <c r="Z395" s="159">
        <f t="shared" si="192"/>
        <v>12.5</v>
      </c>
      <c r="AA395" s="327"/>
      <c r="AB395" s="400">
        <f t="shared" si="201"/>
        <v>-30</v>
      </c>
      <c r="AC395" s="371"/>
      <c r="AD395" s="226" t="str">
        <f t="shared" si="178"/>
        <v/>
      </c>
      <c r="AE395" s="368">
        <f t="shared" si="193"/>
        <v>-17.5</v>
      </c>
      <c r="AF395" s="339"/>
      <c r="AG395" s="338"/>
      <c r="AH395" s="336"/>
      <c r="AI395" s="161">
        <f t="shared" si="194"/>
        <v>0</v>
      </c>
      <c r="AJ395" s="162">
        <f t="shared" si="179"/>
        <v>72.5</v>
      </c>
      <c r="AK395" s="163">
        <f t="shared" si="195"/>
        <v>72.5</v>
      </c>
      <c r="AL395" s="164">
        <f t="shared" si="196"/>
        <v>0</v>
      </c>
      <c r="AM395" s="164">
        <f t="shared" si="197"/>
        <v>0</v>
      </c>
      <c r="AN395" s="164">
        <f t="shared" si="198"/>
        <v>72.5</v>
      </c>
      <c r="AO395" s="164">
        <f t="shared" si="199"/>
        <v>72.5</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f t="shared" si="180"/>
        <v>6</v>
      </c>
      <c r="AX395" s="165">
        <f t="shared" si="181"/>
        <v>6</v>
      </c>
      <c r="AY395" s="193" t="str">
        <f t="shared" si="182"/>
        <v/>
      </c>
      <c r="AZ395" s="183" t="str">
        <f t="shared" si="183"/>
        <v/>
      </c>
      <c r="BA395" s="173">
        <f t="shared" si="184"/>
        <v>1.25</v>
      </c>
      <c r="BB395" s="174">
        <f t="shared" si="185"/>
        <v>1.25</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662" t="s">
        <v>3863</v>
      </c>
      <c r="E396" s="18" t="s">
        <v>3649</v>
      </c>
      <c r="F396" s="17"/>
      <c r="G396" s="134">
        <v>44309</v>
      </c>
      <c r="H396" s="135">
        <v>44312</v>
      </c>
      <c r="I396" s="141" t="s">
        <v>27</v>
      </c>
      <c r="J396" s="25"/>
      <c r="K396" s="145"/>
      <c r="L396" s="28"/>
      <c r="M396" s="395">
        <v>44312</v>
      </c>
      <c r="N396" s="158">
        <f t="shared" si="191"/>
        <v>2</v>
      </c>
      <c r="O396" s="27"/>
      <c r="P396" s="27"/>
      <c r="Q396" s="27" t="s">
        <v>27</v>
      </c>
      <c r="R396" s="27"/>
      <c r="S396" s="27"/>
      <c r="T396" s="28" t="s">
        <v>27</v>
      </c>
      <c r="U396" s="29"/>
      <c r="V396" s="32">
        <v>0.25</v>
      </c>
      <c r="W396" s="318">
        <v>0.25</v>
      </c>
      <c r="X396" s="319">
        <v>0.25</v>
      </c>
      <c r="Y396" s="160">
        <f t="shared" ref="Y396:Y459" si="209">V396+W396+X396</f>
        <v>0.75</v>
      </c>
      <c r="Z396" s="159">
        <f t="shared" si="192"/>
        <v>7.5</v>
      </c>
      <c r="AA396" s="327"/>
      <c r="AB396" s="400">
        <f t="shared" si="201"/>
        <v>-30</v>
      </c>
      <c r="AC396" s="371"/>
      <c r="AD396" s="226" t="str">
        <f t="shared" ref="AD396:AD459" si="210">IF(F396="x",(0-((V396*10)+(W396*20))),"")</f>
        <v/>
      </c>
      <c r="AE396" s="368">
        <f t="shared" si="193"/>
        <v>-22.5</v>
      </c>
      <c r="AF396" s="339">
        <v>1.25</v>
      </c>
      <c r="AG396" s="338">
        <v>1.25</v>
      </c>
      <c r="AH396" s="336"/>
      <c r="AI396" s="161">
        <f t="shared" si="194"/>
        <v>1.25</v>
      </c>
      <c r="AJ396" s="162">
        <f t="shared" ref="AJ396:AJ459" si="211">(X396*20)+Z396+AA396+AF396</f>
        <v>13.75</v>
      </c>
      <c r="AK396" s="163">
        <f t="shared" si="195"/>
        <v>13.75</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f t="shared" ref="AW396:AW459" si="212">IF(N396&gt;0,N396,"")</f>
        <v>2</v>
      </c>
      <c r="AX396" s="165" t="str">
        <f t="shared" ref="AX396:AX459" si="213">IF(AND(K396="x",AW396&gt;0),AW396,"")</f>
        <v/>
      </c>
      <c r="AY396" s="193">
        <f t="shared" ref="AY396:AY459" si="214">IF(OR(K396="x",F396="x",AW396&lt;=0),"",AW396)</f>
        <v>2</v>
      </c>
      <c r="AZ396" s="183" t="str">
        <f t="shared" ref="AZ396:AZ459" si="215">IF(AND(F396="x",AW396&gt;0),AW396,"")</f>
        <v/>
      </c>
      <c r="BA396" s="173">
        <f t="shared" ref="BA396:BA459" si="216">IF(V396&gt;0,V396,"")</f>
        <v>0.25</v>
      </c>
      <c r="BB396" s="174" t="str">
        <f t="shared" ref="BB396:BB459" si="217">IF(AND(K396="x",BA396&gt;0),BA396,"")</f>
        <v/>
      </c>
      <c r="BC396" s="186">
        <f t="shared" si="208"/>
        <v>0.25</v>
      </c>
      <c r="BD396" s="174" t="str">
        <f t="shared" ref="BD396:BD459" si="218">IF(AND(F396="x",BA396&gt;0),BA396,"")</f>
        <v/>
      </c>
      <c r="BE396" s="201">
        <f t="shared" ref="BE396:BE459" si="219">IF(W396&gt;0,W396,"")</f>
        <v>0.25</v>
      </c>
      <c r="BF396" s="174" t="str">
        <f t="shared" ref="BF396:BF459" si="220">IF(AND(K396="x",BE396&gt;0),BE396,"")</f>
        <v/>
      </c>
      <c r="BG396" s="186">
        <f t="shared" ref="BG396:BG459" si="221">IF(OR(K396="x",F396="x",BE396&lt;=0),"",BE396)</f>
        <v>0.25</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5" t="s">
        <v>3864</v>
      </c>
      <c r="E397" s="16" t="s">
        <v>3649</v>
      </c>
      <c r="F397" s="17"/>
      <c r="G397" s="134">
        <v>44309</v>
      </c>
      <c r="H397" s="135">
        <v>44312</v>
      </c>
      <c r="I397" s="141" t="s">
        <v>27</v>
      </c>
      <c r="J397" s="25"/>
      <c r="K397" s="145"/>
      <c r="L397" s="28"/>
      <c r="M397" s="395">
        <v>44312</v>
      </c>
      <c r="N397" s="158">
        <f t="shared" ref="N397:N460" si="223">IF((NETWORKDAYS(G397,M397)&gt;0),(NETWORKDAYS(G397,M397)),"")</f>
        <v>2</v>
      </c>
      <c r="O397" s="27"/>
      <c r="P397" s="27"/>
      <c r="Q397" s="27" t="s">
        <v>27</v>
      </c>
      <c r="R397" s="27"/>
      <c r="S397" s="27"/>
      <c r="T397" s="28" t="s">
        <v>27</v>
      </c>
      <c r="U397" s="29"/>
      <c r="V397" s="32">
        <v>0.25</v>
      </c>
      <c r="W397" s="318"/>
      <c r="X397" s="319">
        <v>1</v>
      </c>
      <c r="Y397" s="160">
        <f t="shared" si="209"/>
        <v>1.25</v>
      </c>
      <c r="Z397" s="159">
        <f t="shared" ref="Z397:Z460" si="224">IF((F397="x"),0,((V397*10)+(W397*20)))</f>
        <v>2.5</v>
      </c>
      <c r="AA397" s="327"/>
      <c r="AB397" s="400">
        <f t="shared" si="201"/>
        <v>-30</v>
      </c>
      <c r="AC397" s="371"/>
      <c r="AD397" s="226" t="str">
        <f t="shared" si="210"/>
        <v/>
      </c>
      <c r="AE397" s="368">
        <f t="shared" ref="AE397:AE460" si="225">IF(AND(Z397&gt;0,F397="x"),0,IF(AND(Z397&gt;0,AC397="x"),Z397-60,IF(AND(Z397&gt;0,AB397=-30),Z397+AB397,0)))</f>
        <v>-27.5</v>
      </c>
      <c r="AF397" s="339"/>
      <c r="AG397" s="338"/>
      <c r="AH397" s="336"/>
      <c r="AI397" s="161">
        <f t="shared" ref="AI397:AI460" si="226">IF(AE397&lt;=0,AG397,AE397+AG397)</f>
        <v>0</v>
      </c>
      <c r="AJ397" s="162">
        <f t="shared" si="211"/>
        <v>22.5</v>
      </c>
      <c r="AK397" s="163">
        <f t="shared" ref="AK397:AK460" si="227">AJ397-AH397</f>
        <v>22.5</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f t="shared" si="212"/>
        <v>2</v>
      </c>
      <c r="AX397" s="165" t="str">
        <f t="shared" si="213"/>
        <v/>
      </c>
      <c r="AY397" s="193">
        <f t="shared" si="214"/>
        <v>2</v>
      </c>
      <c r="AZ397" s="183" t="str">
        <f t="shared" si="215"/>
        <v/>
      </c>
      <c r="BA397" s="173">
        <f t="shared" si="216"/>
        <v>0.25</v>
      </c>
      <c r="BB397" s="174" t="str">
        <f t="shared" si="217"/>
        <v/>
      </c>
      <c r="BC397" s="186">
        <f t="shared" si="208"/>
        <v>0.25</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t="s">
        <v>3865</v>
      </c>
      <c r="E398" s="16" t="s">
        <v>3649</v>
      </c>
      <c r="F398" s="17"/>
      <c r="G398" s="134">
        <v>44312</v>
      </c>
      <c r="H398" s="135">
        <v>44312</v>
      </c>
      <c r="I398" s="141" t="s">
        <v>27</v>
      </c>
      <c r="J398" s="25"/>
      <c r="K398" s="145"/>
      <c r="L398" s="28"/>
      <c r="M398" s="395">
        <v>44312</v>
      </c>
      <c r="N398" s="158">
        <f t="shared" si="223"/>
        <v>1</v>
      </c>
      <c r="O398" s="27"/>
      <c r="P398" s="27"/>
      <c r="Q398" s="27"/>
      <c r="R398" s="27"/>
      <c r="S398" s="27" t="s">
        <v>27</v>
      </c>
      <c r="T398" s="28"/>
      <c r="U398" s="29"/>
      <c r="V398" s="32">
        <v>0.25</v>
      </c>
      <c r="W398" s="318"/>
      <c r="X398" s="319">
        <v>1</v>
      </c>
      <c r="Y398" s="160">
        <f t="shared" si="209"/>
        <v>1.25</v>
      </c>
      <c r="Z398" s="159">
        <f t="shared" si="224"/>
        <v>2.5</v>
      </c>
      <c r="AA398" s="327"/>
      <c r="AB398" s="400">
        <f t="shared" ref="AB398:AB461" si="233">IF(AND(Z398&gt;=0,F398="x"),0,IF(AND(Z398&gt;0,AC398="x"),0,IF(Z398&gt;0,0-30,0)))</f>
        <v>-30</v>
      </c>
      <c r="AC398" s="371"/>
      <c r="AD398" s="226" t="str">
        <f t="shared" si="210"/>
        <v/>
      </c>
      <c r="AE398" s="368">
        <f t="shared" si="225"/>
        <v>-27.5</v>
      </c>
      <c r="AF398" s="339"/>
      <c r="AG398" s="338"/>
      <c r="AH398" s="336"/>
      <c r="AI398" s="161">
        <f t="shared" si="226"/>
        <v>0</v>
      </c>
      <c r="AJ398" s="162">
        <f t="shared" si="211"/>
        <v>22.5</v>
      </c>
      <c r="AK398" s="163">
        <f t="shared" si="227"/>
        <v>22.5</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f t="shared" si="212"/>
        <v>1</v>
      </c>
      <c r="AX398" s="165" t="str">
        <f t="shared" si="213"/>
        <v/>
      </c>
      <c r="AY398" s="193">
        <f t="shared" si="214"/>
        <v>1</v>
      </c>
      <c r="AZ398" s="183" t="str">
        <f t="shared" si="215"/>
        <v/>
      </c>
      <c r="BA398" s="173">
        <f t="shared" si="216"/>
        <v>0.25</v>
      </c>
      <c r="BB398" s="174" t="str">
        <f t="shared" si="217"/>
        <v/>
      </c>
      <c r="BC398" s="186">
        <f t="shared" si="208"/>
        <v>0.25</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t="s">
        <v>3866</v>
      </c>
      <c r="E399" s="16" t="s">
        <v>3649</v>
      </c>
      <c r="F399" s="17"/>
      <c r="G399" s="134">
        <v>44312</v>
      </c>
      <c r="H399" s="135">
        <v>44312</v>
      </c>
      <c r="I399" s="141" t="s">
        <v>27</v>
      </c>
      <c r="J399" s="25"/>
      <c r="K399" s="145"/>
      <c r="L399" s="28"/>
      <c r="M399" s="395">
        <v>44312</v>
      </c>
      <c r="N399" s="158">
        <f t="shared" si="223"/>
        <v>1</v>
      </c>
      <c r="O399" s="27"/>
      <c r="P399" s="27"/>
      <c r="Q399" s="27" t="s">
        <v>27</v>
      </c>
      <c r="R399" s="27"/>
      <c r="S399" s="27"/>
      <c r="T399" s="28"/>
      <c r="U399" s="29"/>
      <c r="V399" s="32">
        <v>0.25</v>
      </c>
      <c r="W399" s="318">
        <v>1</v>
      </c>
      <c r="X399" s="319">
        <v>0.75</v>
      </c>
      <c r="Y399" s="160">
        <f t="shared" si="209"/>
        <v>2</v>
      </c>
      <c r="Z399" s="159">
        <f t="shared" si="224"/>
        <v>22.5</v>
      </c>
      <c r="AA399" s="327"/>
      <c r="AB399" s="400">
        <f t="shared" si="233"/>
        <v>-30</v>
      </c>
      <c r="AC399" s="371"/>
      <c r="AD399" s="226" t="str">
        <f t="shared" si="210"/>
        <v/>
      </c>
      <c r="AE399" s="368">
        <f t="shared" si="225"/>
        <v>-7.5</v>
      </c>
      <c r="AF399" s="339">
        <v>1.25</v>
      </c>
      <c r="AG399" s="338">
        <v>1.25</v>
      </c>
      <c r="AH399" s="336">
        <v>1.25</v>
      </c>
      <c r="AI399" s="161">
        <f t="shared" si="226"/>
        <v>1.25</v>
      </c>
      <c r="AJ399" s="162">
        <f t="shared" si="211"/>
        <v>38.75</v>
      </c>
      <c r="AK399" s="163">
        <f t="shared" si="227"/>
        <v>37.5</v>
      </c>
      <c r="AL399" s="164">
        <f t="shared" si="228"/>
        <v>0</v>
      </c>
      <c r="AM399" s="164">
        <f t="shared" si="229"/>
        <v>0</v>
      </c>
      <c r="AN399" s="164">
        <f t="shared" si="230"/>
        <v>0</v>
      </c>
      <c r="AO399" s="164">
        <f t="shared" si="231"/>
        <v>0</v>
      </c>
      <c r="AP399" s="610">
        <f t="shared" si="234"/>
        <v>1.25</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f t="shared" si="212"/>
        <v>1</v>
      </c>
      <c r="AX399" s="165" t="str">
        <f t="shared" si="213"/>
        <v/>
      </c>
      <c r="AY399" s="193">
        <f t="shared" si="214"/>
        <v>1</v>
      </c>
      <c r="AZ399" s="183" t="str">
        <f t="shared" si="215"/>
        <v/>
      </c>
      <c r="BA399" s="173">
        <f t="shared" si="216"/>
        <v>0.25</v>
      </c>
      <c r="BB399" s="174" t="str">
        <f t="shared" si="217"/>
        <v/>
      </c>
      <c r="BC399" s="186">
        <f t="shared" si="208"/>
        <v>0.25</v>
      </c>
      <c r="BD399" s="174" t="str">
        <f t="shared" si="218"/>
        <v/>
      </c>
      <c r="BE399" s="201">
        <f t="shared" si="219"/>
        <v>1</v>
      </c>
      <c r="BF399" s="174" t="str">
        <f t="shared" si="220"/>
        <v/>
      </c>
      <c r="BG399" s="186">
        <f t="shared" si="221"/>
        <v>1</v>
      </c>
      <c r="BH399" s="175" t="str">
        <f t="shared" si="222"/>
        <v/>
      </c>
      <c r="BI399" s="632"/>
      <c r="BQ399" s="57" t="s">
        <v>2373</v>
      </c>
      <c r="BV399" s="57" t="s">
        <v>2374</v>
      </c>
      <c r="BW399" s="57"/>
      <c r="CC399" s="57" t="s">
        <v>2375</v>
      </c>
    </row>
    <row r="400" spans="1:81" ht="18.75" x14ac:dyDescent="0.3">
      <c r="A400" s="221"/>
      <c r="B400" s="222"/>
      <c r="C400" s="213">
        <v>389</v>
      </c>
      <c r="D400" s="207" t="s">
        <v>3867</v>
      </c>
      <c r="E400" s="18" t="s">
        <v>3649</v>
      </c>
      <c r="F400" s="17"/>
      <c r="G400" s="134">
        <v>44312</v>
      </c>
      <c r="H400" s="135">
        <v>44312</v>
      </c>
      <c r="I400" s="141" t="s">
        <v>27</v>
      </c>
      <c r="J400" s="25"/>
      <c r="K400" s="145"/>
      <c r="L400" s="28"/>
      <c r="M400" s="395">
        <v>44312</v>
      </c>
      <c r="N400" s="158">
        <f t="shared" si="223"/>
        <v>1</v>
      </c>
      <c r="O400" s="27" t="s">
        <v>27</v>
      </c>
      <c r="P400" s="27"/>
      <c r="Q400" s="27"/>
      <c r="R400" s="27"/>
      <c r="S400" s="27"/>
      <c r="T400" s="28"/>
      <c r="U400" s="29"/>
      <c r="V400" s="32">
        <v>0.25</v>
      </c>
      <c r="W400" s="318"/>
      <c r="X400" s="319">
        <v>0.25</v>
      </c>
      <c r="Y400" s="160">
        <f t="shared" si="209"/>
        <v>0.5</v>
      </c>
      <c r="Z400" s="159">
        <f t="shared" si="224"/>
        <v>2.5</v>
      </c>
      <c r="AA400" s="327"/>
      <c r="AB400" s="400">
        <f t="shared" si="233"/>
        <v>-30</v>
      </c>
      <c r="AC400" s="371"/>
      <c r="AD400" s="226" t="str">
        <f t="shared" si="210"/>
        <v/>
      </c>
      <c r="AE400" s="368">
        <f t="shared" si="225"/>
        <v>-27.5</v>
      </c>
      <c r="AF400" s="339"/>
      <c r="AG400" s="338"/>
      <c r="AH400" s="336"/>
      <c r="AI400" s="161">
        <f t="shared" si="226"/>
        <v>0</v>
      </c>
      <c r="AJ400" s="162">
        <f t="shared" si="211"/>
        <v>7.5</v>
      </c>
      <c r="AK400" s="163">
        <f t="shared" si="227"/>
        <v>7.5</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f t="shared" si="212"/>
        <v>1</v>
      </c>
      <c r="AX400" s="165" t="str">
        <f t="shared" si="213"/>
        <v/>
      </c>
      <c r="AY400" s="193">
        <f t="shared" si="214"/>
        <v>1</v>
      </c>
      <c r="AZ400" s="183" t="str">
        <f t="shared" si="215"/>
        <v/>
      </c>
      <c r="BA400" s="173">
        <f t="shared" si="216"/>
        <v>0.25</v>
      </c>
      <c r="BB400" s="174" t="str">
        <f t="shared" si="217"/>
        <v/>
      </c>
      <c r="BC400" s="186">
        <f t="shared" si="208"/>
        <v>0.25</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75" x14ac:dyDescent="0.3">
      <c r="A401" s="221"/>
      <c r="B401" s="222"/>
      <c r="C401" s="214">
        <v>390</v>
      </c>
      <c r="D401" s="205" t="s">
        <v>3868</v>
      </c>
      <c r="E401" s="16" t="s">
        <v>3649</v>
      </c>
      <c r="F401" s="17"/>
      <c r="G401" s="134">
        <v>44312</v>
      </c>
      <c r="H401" s="135">
        <v>44312</v>
      </c>
      <c r="I401" s="141" t="s">
        <v>27</v>
      </c>
      <c r="J401" s="25"/>
      <c r="K401" s="145"/>
      <c r="L401" s="28"/>
      <c r="M401" s="395">
        <v>44312</v>
      </c>
      <c r="N401" s="158">
        <f t="shared" si="223"/>
        <v>1</v>
      </c>
      <c r="O401" s="27" t="s">
        <v>27</v>
      </c>
      <c r="P401" s="27"/>
      <c r="Q401" s="27"/>
      <c r="R401" s="27"/>
      <c r="S401" s="27"/>
      <c r="T401" s="28"/>
      <c r="U401" s="29"/>
      <c r="V401" s="32">
        <v>0.25</v>
      </c>
      <c r="W401" s="318"/>
      <c r="X401" s="319">
        <v>0.25</v>
      </c>
      <c r="Y401" s="160">
        <f t="shared" si="209"/>
        <v>0.5</v>
      </c>
      <c r="Z401" s="159">
        <f t="shared" si="224"/>
        <v>2.5</v>
      </c>
      <c r="AA401" s="327"/>
      <c r="AB401" s="400">
        <f t="shared" si="233"/>
        <v>-30</v>
      </c>
      <c r="AC401" s="371"/>
      <c r="AD401" s="226" t="str">
        <f t="shared" si="210"/>
        <v/>
      </c>
      <c r="AE401" s="368">
        <f t="shared" si="225"/>
        <v>-27.5</v>
      </c>
      <c r="AF401" s="339"/>
      <c r="AG401" s="338"/>
      <c r="AH401" s="336"/>
      <c r="AI401" s="161">
        <f t="shared" si="226"/>
        <v>0</v>
      </c>
      <c r="AJ401" s="162">
        <f t="shared" si="211"/>
        <v>7.5</v>
      </c>
      <c r="AK401" s="163">
        <f t="shared" si="227"/>
        <v>7.5</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f t="shared" si="212"/>
        <v>1</v>
      </c>
      <c r="AX401" s="165" t="str">
        <f t="shared" si="213"/>
        <v/>
      </c>
      <c r="AY401" s="193">
        <f t="shared" si="214"/>
        <v>1</v>
      </c>
      <c r="AZ401" s="183" t="str">
        <f t="shared" si="215"/>
        <v/>
      </c>
      <c r="BA401" s="173">
        <f t="shared" si="216"/>
        <v>0.25</v>
      </c>
      <c r="BB401" s="174" t="str">
        <f t="shared" si="217"/>
        <v/>
      </c>
      <c r="BC401" s="186">
        <f t="shared" si="208"/>
        <v>0.25</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75" x14ac:dyDescent="0.3">
      <c r="A402" s="221"/>
      <c r="B402" s="222"/>
      <c r="C402" s="213">
        <v>391</v>
      </c>
      <c r="D402" s="664" t="s">
        <v>3869</v>
      </c>
      <c r="E402" s="22" t="s">
        <v>3855</v>
      </c>
      <c r="F402" s="17"/>
      <c r="G402" s="134">
        <v>44313</v>
      </c>
      <c r="H402" s="648">
        <v>44316</v>
      </c>
      <c r="I402" s="141" t="s">
        <v>27</v>
      </c>
      <c r="J402" s="25"/>
      <c r="K402" s="145" t="s">
        <v>27</v>
      </c>
      <c r="L402" s="28"/>
      <c r="M402" s="395">
        <v>44316</v>
      </c>
      <c r="N402" s="158">
        <f t="shared" si="223"/>
        <v>4</v>
      </c>
      <c r="O402" s="27"/>
      <c r="P402" s="27"/>
      <c r="Q402" s="27" t="s">
        <v>27</v>
      </c>
      <c r="R402" s="27"/>
      <c r="S402" s="27"/>
      <c r="T402" s="28"/>
      <c r="U402" s="29"/>
      <c r="V402" s="32">
        <v>1.25</v>
      </c>
      <c r="W402" s="318"/>
      <c r="X402" s="319">
        <v>3</v>
      </c>
      <c r="Y402" s="160">
        <f t="shared" si="209"/>
        <v>4.25</v>
      </c>
      <c r="Z402" s="159">
        <f t="shared" si="224"/>
        <v>12.5</v>
      </c>
      <c r="AA402" s="327"/>
      <c r="AB402" s="400">
        <f t="shared" si="233"/>
        <v>-30</v>
      </c>
      <c r="AC402" s="371"/>
      <c r="AD402" s="226" t="str">
        <f t="shared" si="210"/>
        <v/>
      </c>
      <c r="AE402" s="368">
        <f t="shared" si="225"/>
        <v>-17.5</v>
      </c>
      <c r="AF402" s="339"/>
      <c r="AG402" s="338"/>
      <c r="AH402" s="336"/>
      <c r="AI402" s="161">
        <f t="shared" si="226"/>
        <v>0</v>
      </c>
      <c r="AJ402" s="162">
        <f t="shared" si="211"/>
        <v>72.5</v>
      </c>
      <c r="AK402" s="163">
        <f t="shared" si="227"/>
        <v>72.5</v>
      </c>
      <c r="AL402" s="164">
        <f t="shared" si="228"/>
        <v>0</v>
      </c>
      <c r="AM402" s="164">
        <f t="shared" si="229"/>
        <v>0</v>
      </c>
      <c r="AN402" s="164">
        <f t="shared" si="230"/>
        <v>72.5</v>
      </c>
      <c r="AO402" s="164">
        <f t="shared" si="231"/>
        <v>72.5</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f t="shared" si="212"/>
        <v>4</v>
      </c>
      <c r="AX402" s="165">
        <f t="shared" si="213"/>
        <v>4</v>
      </c>
      <c r="AY402" s="193" t="str">
        <f t="shared" si="214"/>
        <v/>
      </c>
      <c r="AZ402" s="183" t="str">
        <f t="shared" si="215"/>
        <v/>
      </c>
      <c r="BA402" s="173">
        <f t="shared" si="216"/>
        <v>1.25</v>
      </c>
      <c r="BB402" s="174">
        <f t="shared" si="217"/>
        <v>1.25</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75" x14ac:dyDescent="0.3">
      <c r="A403" s="221"/>
      <c r="B403" s="222"/>
      <c r="C403" s="214">
        <v>392</v>
      </c>
      <c r="D403" s="205" t="s">
        <v>3870</v>
      </c>
      <c r="E403" s="16" t="s">
        <v>3649</v>
      </c>
      <c r="F403" s="17"/>
      <c r="G403" s="134">
        <v>44313</v>
      </c>
      <c r="H403" s="135">
        <v>44313</v>
      </c>
      <c r="I403" s="141" t="s">
        <v>27</v>
      </c>
      <c r="J403" s="25" t="s">
        <v>27</v>
      </c>
      <c r="K403" s="145"/>
      <c r="L403" s="28"/>
      <c r="M403" s="395">
        <v>44313</v>
      </c>
      <c r="N403" s="158">
        <f t="shared" si="223"/>
        <v>1</v>
      </c>
      <c r="O403" s="27"/>
      <c r="P403" s="27"/>
      <c r="Q403" s="27"/>
      <c r="R403" s="27" t="s">
        <v>27</v>
      </c>
      <c r="S403" s="27"/>
      <c r="T403" s="28"/>
      <c r="U403" s="29"/>
      <c r="V403" s="32">
        <v>0.25</v>
      </c>
      <c r="W403" s="318"/>
      <c r="X403" s="319">
        <v>0.5</v>
      </c>
      <c r="Y403" s="160">
        <f t="shared" si="209"/>
        <v>0.75</v>
      </c>
      <c r="Z403" s="159">
        <f t="shared" si="224"/>
        <v>2.5</v>
      </c>
      <c r="AA403" s="327"/>
      <c r="AB403" s="400">
        <f t="shared" si="233"/>
        <v>-30</v>
      </c>
      <c r="AC403" s="371"/>
      <c r="AD403" s="226" t="str">
        <f t="shared" si="210"/>
        <v/>
      </c>
      <c r="AE403" s="368">
        <f t="shared" si="225"/>
        <v>-27.5</v>
      </c>
      <c r="AF403" s="339"/>
      <c r="AG403" s="338"/>
      <c r="AH403" s="336"/>
      <c r="AI403" s="161">
        <f t="shared" si="226"/>
        <v>0</v>
      </c>
      <c r="AJ403" s="162">
        <f t="shared" si="211"/>
        <v>12.5</v>
      </c>
      <c r="AK403" s="163">
        <f t="shared" si="227"/>
        <v>12.5</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f t="shared" si="212"/>
        <v>1</v>
      </c>
      <c r="AX403" s="165" t="str">
        <f t="shared" si="213"/>
        <v/>
      </c>
      <c r="AY403" s="193">
        <f t="shared" si="214"/>
        <v>1</v>
      </c>
      <c r="AZ403" s="183" t="str">
        <f t="shared" si="215"/>
        <v/>
      </c>
      <c r="BA403" s="173">
        <f t="shared" si="216"/>
        <v>0.25</v>
      </c>
      <c r="BB403" s="174" t="str">
        <f t="shared" si="217"/>
        <v/>
      </c>
      <c r="BC403" s="186">
        <f t="shared" si="240"/>
        <v>0.25</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75" x14ac:dyDescent="0.3">
      <c r="A404" s="221"/>
      <c r="B404" s="222"/>
      <c r="C404" s="214">
        <v>393</v>
      </c>
      <c r="D404" s="205" t="s">
        <v>3871</v>
      </c>
      <c r="E404" s="16" t="s">
        <v>3649</v>
      </c>
      <c r="F404" s="17"/>
      <c r="G404" s="134">
        <v>44313</v>
      </c>
      <c r="H404" s="135">
        <v>44314</v>
      </c>
      <c r="I404" s="141" t="s">
        <v>27</v>
      </c>
      <c r="J404" s="25"/>
      <c r="K404" s="145"/>
      <c r="L404" s="28"/>
      <c r="M404" s="395">
        <v>44314</v>
      </c>
      <c r="N404" s="158">
        <f t="shared" si="223"/>
        <v>2</v>
      </c>
      <c r="O404" s="27"/>
      <c r="P404" s="27"/>
      <c r="Q404" s="27" t="s">
        <v>27</v>
      </c>
      <c r="R404" s="27"/>
      <c r="S404" s="27"/>
      <c r="T404" s="28"/>
      <c r="U404" s="29"/>
      <c r="V404" s="32">
        <v>0.25</v>
      </c>
      <c r="W404" s="318">
        <v>1.25</v>
      </c>
      <c r="X404" s="319">
        <v>1</v>
      </c>
      <c r="Y404" s="160">
        <f t="shared" si="209"/>
        <v>2.5</v>
      </c>
      <c r="Z404" s="159">
        <f t="shared" si="224"/>
        <v>27.5</v>
      </c>
      <c r="AA404" s="327"/>
      <c r="AB404" s="400">
        <f t="shared" si="233"/>
        <v>-30</v>
      </c>
      <c r="AC404" s="371"/>
      <c r="AD404" s="226" t="str">
        <f t="shared" si="210"/>
        <v/>
      </c>
      <c r="AE404" s="368">
        <f t="shared" si="225"/>
        <v>-2.5</v>
      </c>
      <c r="AF404" s="339">
        <v>1.25</v>
      </c>
      <c r="AG404" s="338">
        <v>1.25</v>
      </c>
      <c r="AH404" s="336">
        <v>1.25</v>
      </c>
      <c r="AI404" s="161">
        <f t="shared" si="226"/>
        <v>1.25</v>
      </c>
      <c r="AJ404" s="162">
        <f t="shared" si="211"/>
        <v>48.75</v>
      </c>
      <c r="AK404" s="163">
        <f t="shared" si="227"/>
        <v>47.5</v>
      </c>
      <c r="AL404" s="164">
        <f t="shared" si="228"/>
        <v>0</v>
      </c>
      <c r="AM404" s="164">
        <f t="shared" si="229"/>
        <v>0</v>
      </c>
      <c r="AN404" s="164">
        <f t="shared" si="230"/>
        <v>0</v>
      </c>
      <c r="AO404" s="164">
        <f t="shared" si="231"/>
        <v>0</v>
      </c>
      <c r="AP404" s="610">
        <f t="shared" si="234"/>
        <v>1.25</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f t="shared" si="212"/>
        <v>2</v>
      </c>
      <c r="AX404" s="165" t="str">
        <f t="shared" si="213"/>
        <v/>
      </c>
      <c r="AY404" s="193">
        <f t="shared" si="214"/>
        <v>2</v>
      </c>
      <c r="AZ404" s="183" t="str">
        <f t="shared" si="215"/>
        <v/>
      </c>
      <c r="BA404" s="173">
        <f t="shared" si="216"/>
        <v>0.25</v>
      </c>
      <c r="BB404" s="174" t="str">
        <f t="shared" si="217"/>
        <v/>
      </c>
      <c r="BC404" s="186">
        <f t="shared" si="240"/>
        <v>0.25</v>
      </c>
      <c r="BD404" s="174" t="str">
        <f t="shared" si="218"/>
        <v/>
      </c>
      <c r="BE404" s="201">
        <f t="shared" si="219"/>
        <v>1.25</v>
      </c>
      <c r="BF404" s="174" t="str">
        <f t="shared" si="220"/>
        <v/>
      </c>
      <c r="BG404" s="186">
        <f t="shared" si="221"/>
        <v>1.25</v>
      </c>
      <c r="BH404" s="175" t="str">
        <f t="shared" si="222"/>
        <v/>
      </c>
      <c r="BI404" s="632"/>
      <c r="BQ404" s="57" t="s">
        <v>2388</v>
      </c>
      <c r="BV404" s="57" t="s">
        <v>2389</v>
      </c>
      <c r="BW404" s="57"/>
      <c r="CC404" s="57" t="s">
        <v>2390</v>
      </c>
    </row>
    <row r="405" spans="1:140" ht="18.75" x14ac:dyDescent="0.3">
      <c r="A405" s="221"/>
      <c r="B405" s="222"/>
      <c r="C405" s="213">
        <v>394</v>
      </c>
      <c r="D405" s="209" t="s">
        <v>3872</v>
      </c>
      <c r="E405" s="19" t="s">
        <v>3649</v>
      </c>
      <c r="F405" s="17"/>
      <c r="G405" s="138">
        <v>44314</v>
      </c>
      <c r="H405" s="137">
        <v>44326</v>
      </c>
      <c r="I405" s="143" t="s">
        <v>27</v>
      </c>
      <c r="J405" s="80" t="s">
        <v>27</v>
      </c>
      <c r="K405" s="147"/>
      <c r="L405" s="30"/>
      <c r="M405" s="396">
        <v>44326</v>
      </c>
      <c r="N405" s="158">
        <f t="shared" si="223"/>
        <v>9</v>
      </c>
      <c r="O405" s="27"/>
      <c r="P405" s="27"/>
      <c r="Q405" s="27" t="s">
        <v>27</v>
      </c>
      <c r="R405" s="27"/>
      <c r="S405" s="27"/>
      <c r="T405" s="30"/>
      <c r="U405" s="31"/>
      <c r="V405" s="32">
        <v>0.25</v>
      </c>
      <c r="W405" s="320">
        <v>0.25</v>
      </c>
      <c r="X405" s="318">
        <v>1.5</v>
      </c>
      <c r="Y405" s="160">
        <f t="shared" si="209"/>
        <v>2</v>
      </c>
      <c r="Z405" s="159">
        <f t="shared" si="224"/>
        <v>7.5</v>
      </c>
      <c r="AA405" s="327"/>
      <c r="AB405" s="400">
        <f t="shared" si="233"/>
        <v>-30</v>
      </c>
      <c r="AC405" s="371"/>
      <c r="AD405" s="226" t="str">
        <f t="shared" si="210"/>
        <v/>
      </c>
      <c r="AE405" s="368">
        <f t="shared" si="225"/>
        <v>-22.5</v>
      </c>
      <c r="AF405" s="340"/>
      <c r="AG405" s="341"/>
      <c r="AH405" s="339"/>
      <c r="AI405" s="161">
        <f t="shared" si="226"/>
        <v>0</v>
      </c>
      <c r="AJ405" s="162">
        <f t="shared" si="211"/>
        <v>37.5</v>
      </c>
      <c r="AK405" s="163">
        <f t="shared" si="227"/>
        <v>37.5</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f t="shared" si="212"/>
        <v>9</v>
      </c>
      <c r="AX405" s="165" t="str">
        <f t="shared" si="213"/>
        <v/>
      </c>
      <c r="AY405" s="193">
        <f t="shared" si="214"/>
        <v>9</v>
      </c>
      <c r="AZ405" s="183" t="str">
        <f t="shared" si="215"/>
        <v/>
      </c>
      <c r="BA405" s="173">
        <f t="shared" si="216"/>
        <v>0.25</v>
      </c>
      <c r="BB405" s="174" t="str">
        <f t="shared" si="217"/>
        <v/>
      </c>
      <c r="BC405" s="186">
        <f t="shared" si="240"/>
        <v>0.25</v>
      </c>
      <c r="BD405" s="174" t="str">
        <f t="shared" si="218"/>
        <v/>
      </c>
      <c r="BE405" s="201">
        <f t="shared" si="219"/>
        <v>0.25</v>
      </c>
      <c r="BF405" s="174" t="str">
        <f t="shared" si="220"/>
        <v/>
      </c>
      <c r="BG405" s="186">
        <f t="shared" si="221"/>
        <v>0.25</v>
      </c>
      <c r="BH405" s="175" t="str">
        <f t="shared" si="222"/>
        <v/>
      </c>
      <c r="BI405" s="632"/>
      <c r="BQ405" s="57" t="s">
        <v>2391</v>
      </c>
      <c r="BV405" s="57" t="s">
        <v>2392</v>
      </c>
      <c r="BW405" s="57"/>
      <c r="CC405" s="57" t="s">
        <v>2393</v>
      </c>
    </row>
    <row r="406" spans="1:140" ht="18.75" x14ac:dyDescent="0.3">
      <c r="A406" s="221"/>
      <c r="B406" s="222"/>
      <c r="C406" s="214">
        <v>395</v>
      </c>
      <c r="D406" s="205" t="s">
        <v>3873</v>
      </c>
      <c r="E406" s="24" t="s">
        <v>3649</v>
      </c>
      <c r="F406" s="17"/>
      <c r="G406" s="134">
        <v>44316</v>
      </c>
      <c r="H406" s="139">
        <v>44319</v>
      </c>
      <c r="I406" s="141" t="s">
        <v>27</v>
      </c>
      <c r="J406" s="25"/>
      <c r="K406" s="145"/>
      <c r="L406" s="28"/>
      <c r="M406" s="395">
        <v>44319</v>
      </c>
      <c r="N406" s="158">
        <f t="shared" si="223"/>
        <v>2</v>
      </c>
      <c r="O406" s="27" t="s">
        <v>27</v>
      </c>
      <c r="P406" s="27"/>
      <c r="Q406" s="27"/>
      <c r="R406" s="27"/>
      <c r="S406" s="27"/>
      <c r="T406" s="27"/>
      <c r="U406" s="28"/>
      <c r="V406" s="32">
        <v>0.25</v>
      </c>
      <c r="W406" s="318"/>
      <c r="X406" s="318">
        <v>0.25</v>
      </c>
      <c r="Y406" s="160">
        <f t="shared" si="209"/>
        <v>0.5</v>
      </c>
      <c r="Z406" s="159">
        <f t="shared" si="224"/>
        <v>2.5</v>
      </c>
      <c r="AA406" s="327"/>
      <c r="AB406" s="400">
        <f t="shared" si="233"/>
        <v>-30</v>
      </c>
      <c r="AC406" s="371"/>
      <c r="AD406" s="226" t="str">
        <f t="shared" si="210"/>
        <v/>
      </c>
      <c r="AE406" s="368">
        <f t="shared" si="225"/>
        <v>-27.5</v>
      </c>
      <c r="AF406" s="339"/>
      <c r="AG406" s="342"/>
      <c r="AH406" s="339"/>
      <c r="AI406" s="161">
        <f t="shared" si="226"/>
        <v>0</v>
      </c>
      <c r="AJ406" s="162">
        <f t="shared" si="211"/>
        <v>7.5</v>
      </c>
      <c r="AK406" s="163">
        <f t="shared" si="227"/>
        <v>7.5</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f t="shared" si="212"/>
        <v>2</v>
      </c>
      <c r="AX406" s="165" t="str">
        <f t="shared" si="213"/>
        <v/>
      </c>
      <c r="AY406" s="193">
        <f t="shared" si="214"/>
        <v>2</v>
      </c>
      <c r="AZ406" s="183" t="str">
        <f t="shared" si="215"/>
        <v/>
      </c>
      <c r="BA406" s="173">
        <f t="shared" si="216"/>
        <v>0.25</v>
      </c>
      <c r="BB406" s="174" t="str">
        <f t="shared" si="217"/>
        <v/>
      </c>
      <c r="BC406" s="186">
        <f t="shared" si="240"/>
        <v>0.25</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75" x14ac:dyDescent="0.3">
      <c r="A407" s="221"/>
      <c r="B407" s="222"/>
      <c r="C407" s="213">
        <v>396</v>
      </c>
      <c r="D407" s="204" t="s">
        <v>3874</v>
      </c>
      <c r="E407" s="35" t="s">
        <v>3649</v>
      </c>
      <c r="F407" s="34"/>
      <c r="G407" s="131">
        <v>44319</v>
      </c>
      <c r="H407" s="136">
        <v>44320</v>
      </c>
      <c r="I407" s="140" t="s">
        <v>27</v>
      </c>
      <c r="J407" s="78"/>
      <c r="K407" s="144"/>
      <c r="L407" s="119"/>
      <c r="M407" s="395">
        <v>44320</v>
      </c>
      <c r="N407" s="158">
        <f t="shared" si="223"/>
        <v>2</v>
      </c>
      <c r="O407" s="321"/>
      <c r="P407" s="315" t="s">
        <v>27</v>
      </c>
      <c r="Q407" s="315"/>
      <c r="R407" s="315"/>
      <c r="S407" s="315"/>
      <c r="T407" s="315"/>
      <c r="U407" s="316"/>
      <c r="V407" s="167">
        <v>0.25</v>
      </c>
      <c r="W407" s="313"/>
      <c r="X407" s="313">
        <v>0.25</v>
      </c>
      <c r="Y407" s="160">
        <f t="shared" si="209"/>
        <v>0.5</v>
      </c>
      <c r="Z407" s="159">
        <f t="shared" si="224"/>
        <v>2.5</v>
      </c>
      <c r="AA407" s="327"/>
      <c r="AB407" s="400">
        <f t="shared" si="233"/>
        <v>-30</v>
      </c>
      <c r="AC407" s="371"/>
      <c r="AD407" s="226" t="str">
        <f t="shared" si="210"/>
        <v/>
      </c>
      <c r="AE407" s="368">
        <f t="shared" si="225"/>
        <v>-27.5</v>
      </c>
      <c r="AF407" s="331"/>
      <c r="AG407" s="332"/>
      <c r="AH407" s="331"/>
      <c r="AI407" s="161">
        <f t="shared" si="226"/>
        <v>0</v>
      </c>
      <c r="AJ407" s="162">
        <f t="shared" si="211"/>
        <v>7.5</v>
      </c>
      <c r="AK407" s="163">
        <f t="shared" si="227"/>
        <v>7.5</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f t="shared" si="212"/>
        <v>2</v>
      </c>
      <c r="AX407" s="165" t="str">
        <f t="shared" si="213"/>
        <v/>
      </c>
      <c r="AY407" s="193">
        <f t="shared" si="214"/>
        <v>2</v>
      </c>
      <c r="AZ407" s="183" t="str">
        <f t="shared" si="215"/>
        <v/>
      </c>
      <c r="BA407" s="173">
        <f t="shared" si="216"/>
        <v>0.25</v>
      </c>
      <c r="BB407" s="174" t="str">
        <f t="shared" si="217"/>
        <v/>
      </c>
      <c r="BC407" s="186">
        <f t="shared" si="240"/>
        <v>0.25</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75" x14ac:dyDescent="0.3">
      <c r="A408" s="221"/>
      <c r="B408" s="222"/>
      <c r="C408" s="214">
        <v>397</v>
      </c>
      <c r="D408" s="204" t="s">
        <v>3875</v>
      </c>
      <c r="E408" s="33" t="s">
        <v>3649</v>
      </c>
      <c r="F408" s="34"/>
      <c r="G408" s="131">
        <v>44315</v>
      </c>
      <c r="H408" s="133">
        <v>44321</v>
      </c>
      <c r="I408" s="140" t="s">
        <v>27</v>
      </c>
      <c r="J408" s="78"/>
      <c r="K408" s="144"/>
      <c r="L408" s="119"/>
      <c r="M408" s="394">
        <v>44321</v>
      </c>
      <c r="N408" s="158">
        <f t="shared" si="223"/>
        <v>5</v>
      </c>
      <c r="O408" s="315"/>
      <c r="P408" s="315"/>
      <c r="Q408" s="315" t="s">
        <v>27</v>
      </c>
      <c r="R408" s="315"/>
      <c r="S408" s="315"/>
      <c r="T408" s="316"/>
      <c r="U408" s="317"/>
      <c r="V408" s="167">
        <v>0.25</v>
      </c>
      <c r="W408" s="313">
        <v>0.25</v>
      </c>
      <c r="X408" s="313">
        <v>0.5</v>
      </c>
      <c r="Y408" s="160">
        <f t="shared" si="209"/>
        <v>1</v>
      </c>
      <c r="Z408" s="159">
        <f t="shared" si="224"/>
        <v>7.5</v>
      </c>
      <c r="AA408" s="327"/>
      <c r="AB408" s="400">
        <f t="shared" si="233"/>
        <v>-30</v>
      </c>
      <c r="AC408" s="371"/>
      <c r="AD408" s="226" t="str">
        <f t="shared" si="210"/>
        <v/>
      </c>
      <c r="AE408" s="368">
        <f t="shared" si="225"/>
        <v>-22.5</v>
      </c>
      <c r="AF408" s="331"/>
      <c r="AG408" s="333"/>
      <c r="AH408" s="334"/>
      <c r="AI408" s="161">
        <f t="shared" si="226"/>
        <v>0</v>
      </c>
      <c r="AJ408" s="162">
        <f t="shared" si="211"/>
        <v>17.5</v>
      </c>
      <c r="AK408" s="163">
        <f t="shared" si="227"/>
        <v>17.5</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f t="shared" si="212"/>
        <v>5</v>
      </c>
      <c r="AX408" s="165" t="str">
        <f t="shared" si="213"/>
        <v/>
      </c>
      <c r="AY408" s="193">
        <f t="shared" si="214"/>
        <v>5</v>
      </c>
      <c r="AZ408" s="183" t="str">
        <f t="shared" si="215"/>
        <v/>
      </c>
      <c r="BA408" s="173">
        <f t="shared" si="216"/>
        <v>0.25</v>
      </c>
      <c r="BB408" s="174" t="str">
        <f t="shared" si="217"/>
        <v/>
      </c>
      <c r="BC408" s="186">
        <f t="shared" si="240"/>
        <v>0.25</v>
      </c>
      <c r="BD408" s="174" t="str">
        <f t="shared" si="218"/>
        <v/>
      </c>
      <c r="BE408" s="201">
        <f t="shared" si="219"/>
        <v>0.25</v>
      </c>
      <c r="BF408" s="174" t="str">
        <f t="shared" si="220"/>
        <v/>
      </c>
      <c r="BG408" s="186">
        <f t="shared" si="221"/>
        <v>0.25</v>
      </c>
      <c r="BH408" s="175" t="str">
        <f t="shared" si="222"/>
        <v/>
      </c>
      <c r="BI408" s="632"/>
      <c r="BQ408" s="57" t="s">
        <v>2398</v>
      </c>
      <c r="BV408" s="57" t="s">
        <v>2399</v>
      </c>
      <c r="BW408" s="57"/>
    </row>
    <row r="409" spans="1:140" ht="18.75" x14ac:dyDescent="0.3">
      <c r="A409" s="221"/>
      <c r="B409" s="222"/>
      <c r="C409" s="214">
        <v>398</v>
      </c>
      <c r="D409" s="204" t="s">
        <v>3876</v>
      </c>
      <c r="E409" s="33" t="s">
        <v>3649</v>
      </c>
      <c r="F409" s="34"/>
      <c r="G409" s="134">
        <v>44306</v>
      </c>
      <c r="H409" s="135">
        <v>44320</v>
      </c>
      <c r="I409" s="141" t="s">
        <v>27</v>
      </c>
      <c r="J409" s="25"/>
      <c r="K409" s="145" t="s">
        <v>27</v>
      </c>
      <c r="L409" s="28"/>
      <c r="M409" s="395">
        <v>44321</v>
      </c>
      <c r="N409" s="158">
        <f t="shared" si="223"/>
        <v>12</v>
      </c>
      <c r="O409" s="315"/>
      <c r="P409" s="315"/>
      <c r="Q409" s="315" t="s">
        <v>27</v>
      </c>
      <c r="R409" s="315"/>
      <c r="S409" s="315"/>
      <c r="T409" s="316"/>
      <c r="U409" s="317"/>
      <c r="V409" s="167">
        <v>0.25</v>
      </c>
      <c r="W409" s="313">
        <v>2.75</v>
      </c>
      <c r="X409" s="313">
        <v>1.5</v>
      </c>
      <c r="Y409" s="160">
        <f t="shared" si="209"/>
        <v>4.5</v>
      </c>
      <c r="Z409" s="159">
        <f t="shared" si="224"/>
        <v>57.5</v>
      </c>
      <c r="AA409" s="327"/>
      <c r="AB409" s="400">
        <f t="shared" si="233"/>
        <v>-30</v>
      </c>
      <c r="AC409" s="371"/>
      <c r="AD409" s="226" t="str">
        <f t="shared" si="210"/>
        <v/>
      </c>
      <c r="AE409" s="368">
        <f t="shared" si="225"/>
        <v>27.5</v>
      </c>
      <c r="AF409" s="331">
        <v>1.25</v>
      </c>
      <c r="AG409" s="333">
        <v>1.25</v>
      </c>
      <c r="AH409" s="334">
        <v>28.75</v>
      </c>
      <c r="AI409" s="161">
        <f t="shared" si="226"/>
        <v>28.75</v>
      </c>
      <c r="AJ409" s="162">
        <f t="shared" si="211"/>
        <v>88.75</v>
      </c>
      <c r="AK409" s="163">
        <f t="shared" si="227"/>
        <v>60</v>
      </c>
      <c r="AL409" s="164">
        <f t="shared" si="228"/>
        <v>28.75</v>
      </c>
      <c r="AM409" s="164">
        <f t="shared" si="229"/>
        <v>28.75</v>
      </c>
      <c r="AN409" s="164">
        <f t="shared" si="230"/>
        <v>88.75</v>
      </c>
      <c r="AO409" s="164">
        <f t="shared" si="231"/>
        <v>60</v>
      </c>
      <c r="AP409" s="610" t="str">
        <f t="shared" si="234"/>
        <v xml:space="preserve"> </v>
      </c>
      <c r="AQ409" s="613">
        <f t="shared" si="232"/>
        <v>28.75</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f t="shared" si="212"/>
        <v>12</v>
      </c>
      <c r="AX409" s="165">
        <f t="shared" si="213"/>
        <v>12</v>
      </c>
      <c r="AY409" s="193" t="str">
        <f t="shared" si="214"/>
        <v/>
      </c>
      <c r="AZ409" s="183" t="str">
        <f t="shared" si="215"/>
        <v/>
      </c>
      <c r="BA409" s="173">
        <f t="shared" si="216"/>
        <v>0.25</v>
      </c>
      <c r="BB409" s="174">
        <f t="shared" si="217"/>
        <v>0.25</v>
      </c>
      <c r="BC409" s="186" t="str">
        <f t="shared" si="240"/>
        <v/>
      </c>
      <c r="BD409" s="174" t="str">
        <f t="shared" si="218"/>
        <v/>
      </c>
      <c r="BE409" s="201">
        <f t="shared" si="219"/>
        <v>2.75</v>
      </c>
      <c r="BF409" s="174">
        <f t="shared" si="220"/>
        <v>2.75</v>
      </c>
      <c r="BG409" s="186" t="str">
        <f t="shared" si="221"/>
        <v/>
      </c>
      <c r="BH409" s="175" t="str">
        <f t="shared" si="222"/>
        <v/>
      </c>
      <c r="BI409" s="632"/>
      <c r="BQ409" s="57" t="s">
        <v>2400</v>
      </c>
      <c r="BV409" s="57" t="s">
        <v>2401</v>
      </c>
      <c r="BW409" s="57"/>
    </row>
    <row r="410" spans="1:140" ht="18.75" x14ac:dyDescent="0.3">
      <c r="A410" s="221"/>
      <c r="B410" s="222"/>
      <c r="C410" s="213">
        <v>399</v>
      </c>
      <c r="D410" s="204" t="s">
        <v>3877</v>
      </c>
      <c r="E410" s="33" t="s">
        <v>3649</v>
      </c>
      <c r="F410" s="34"/>
      <c r="G410" s="134">
        <v>44320</v>
      </c>
      <c r="H410" s="135">
        <v>44321</v>
      </c>
      <c r="I410" s="141" t="s">
        <v>27</v>
      </c>
      <c r="J410" s="25"/>
      <c r="K410" s="145"/>
      <c r="L410" s="28"/>
      <c r="M410" s="395">
        <v>44321</v>
      </c>
      <c r="N410" s="158">
        <f t="shared" si="223"/>
        <v>2</v>
      </c>
      <c r="O410" s="315"/>
      <c r="P410" s="315"/>
      <c r="Q410" s="315" t="s">
        <v>27</v>
      </c>
      <c r="R410" s="315"/>
      <c r="S410" s="315"/>
      <c r="T410" s="316"/>
      <c r="U410" s="317"/>
      <c r="V410" s="167">
        <v>0.25</v>
      </c>
      <c r="W410" s="313">
        <v>1.25</v>
      </c>
      <c r="X410" s="313">
        <v>1</v>
      </c>
      <c r="Y410" s="160">
        <f t="shared" si="209"/>
        <v>2.5</v>
      </c>
      <c r="Z410" s="159">
        <f t="shared" si="224"/>
        <v>27.5</v>
      </c>
      <c r="AA410" s="328"/>
      <c r="AB410" s="400">
        <f t="shared" si="233"/>
        <v>-30</v>
      </c>
      <c r="AC410" s="371"/>
      <c r="AD410" s="226" t="str">
        <f t="shared" si="210"/>
        <v/>
      </c>
      <c r="AE410" s="368">
        <f t="shared" si="225"/>
        <v>-2.5</v>
      </c>
      <c r="AF410" s="331">
        <v>1.25</v>
      </c>
      <c r="AG410" s="333">
        <v>1.25</v>
      </c>
      <c r="AH410" s="334">
        <v>1.25</v>
      </c>
      <c r="AI410" s="161">
        <f t="shared" si="226"/>
        <v>1.25</v>
      </c>
      <c r="AJ410" s="162">
        <f t="shared" si="211"/>
        <v>48.75</v>
      </c>
      <c r="AK410" s="163">
        <f t="shared" si="227"/>
        <v>47.5</v>
      </c>
      <c r="AL410" s="164">
        <f t="shared" si="228"/>
        <v>0</v>
      </c>
      <c r="AM410" s="164">
        <f t="shared" si="229"/>
        <v>0</v>
      </c>
      <c r="AN410" s="164">
        <f t="shared" si="230"/>
        <v>0</v>
      </c>
      <c r="AO410" s="164">
        <f t="shared" si="231"/>
        <v>0</v>
      </c>
      <c r="AP410" s="610">
        <f t="shared" si="234"/>
        <v>1.25</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f t="shared" si="212"/>
        <v>2</v>
      </c>
      <c r="AX410" s="165" t="str">
        <f t="shared" si="213"/>
        <v/>
      </c>
      <c r="AY410" s="193">
        <f t="shared" si="214"/>
        <v>2</v>
      </c>
      <c r="AZ410" s="183" t="str">
        <f t="shared" si="215"/>
        <v/>
      </c>
      <c r="BA410" s="173">
        <f t="shared" si="216"/>
        <v>0.25</v>
      </c>
      <c r="BB410" s="174" t="str">
        <f t="shared" si="217"/>
        <v/>
      </c>
      <c r="BC410" s="186">
        <f t="shared" si="240"/>
        <v>0.25</v>
      </c>
      <c r="BD410" s="174" t="str">
        <f t="shared" si="218"/>
        <v/>
      </c>
      <c r="BE410" s="201">
        <f t="shared" si="219"/>
        <v>1.25</v>
      </c>
      <c r="BF410" s="174" t="str">
        <f t="shared" si="220"/>
        <v/>
      </c>
      <c r="BG410" s="186">
        <f t="shared" si="221"/>
        <v>1.25</v>
      </c>
      <c r="BH410" s="175" t="str">
        <f t="shared" si="222"/>
        <v/>
      </c>
      <c r="BI410" s="632"/>
      <c r="BQ410" s="57" t="s">
        <v>2402</v>
      </c>
      <c r="BV410" s="57" t="s">
        <v>2403</v>
      </c>
      <c r="BW410" s="57"/>
    </row>
    <row r="411" spans="1:140" s="26" customFormat="1" ht="18.75" x14ac:dyDescent="0.3">
      <c r="A411" s="221"/>
      <c r="B411" s="222"/>
      <c r="C411" s="213">
        <v>400</v>
      </c>
      <c r="D411" s="205" t="s">
        <v>3878</v>
      </c>
      <c r="E411" s="16" t="s">
        <v>3649</v>
      </c>
      <c r="F411" s="17"/>
      <c r="G411" s="134">
        <v>44321</v>
      </c>
      <c r="H411" s="135">
        <v>44335</v>
      </c>
      <c r="I411" s="141" t="s">
        <v>27</v>
      </c>
      <c r="J411" s="25"/>
      <c r="K411" s="145" t="s">
        <v>27</v>
      </c>
      <c r="L411" s="28"/>
      <c r="M411" s="395">
        <v>44336</v>
      </c>
      <c r="N411" s="158">
        <f t="shared" si="223"/>
        <v>12</v>
      </c>
      <c r="O411" s="27"/>
      <c r="P411" s="27"/>
      <c r="Q411" s="27" t="s">
        <v>27</v>
      </c>
      <c r="R411" s="27"/>
      <c r="S411" s="27"/>
      <c r="T411" s="28"/>
      <c r="U411" s="29"/>
      <c r="V411" s="167">
        <v>0.25</v>
      </c>
      <c r="W411" s="313">
        <v>2</v>
      </c>
      <c r="X411" s="313">
        <v>1.5</v>
      </c>
      <c r="Y411" s="160">
        <f t="shared" si="209"/>
        <v>3.75</v>
      </c>
      <c r="Z411" s="159">
        <f t="shared" si="224"/>
        <v>42.5</v>
      </c>
      <c r="AA411" s="327"/>
      <c r="AB411" s="400">
        <f t="shared" si="233"/>
        <v>-30</v>
      </c>
      <c r="AC411" s="370"/>
      <c r="AD411" s="226" t="str">
        <f t="shared" si="210"/>
        <v/>
      </c>
      <c r="AE411" s="368">
        <f t="shared" si="225"/>
        <v>12.5</v>
      </c>
      <c r="AF411" s="339">
        <v>10.75</v>
      </c>
      <c r="AG411" s="338">
        <v>10.75</v>
      </c>
      <c r="AH411" s="336">
        <v>23.25</v>
      </c>
      <c r="AI411" s="161">
        <f t="shared" si="226"/>
        <v>23.25</v>
      </c>
      <c r="AJ411" s="162">
        <f t="shared" si="211"/>
        <v>83.25</v>
      </c>
      <c r="AK411" s="163">
        <f t="shared" si="227"/>
        <v>60</v>
      </c>
      <c r="AL411" s="164">
        <f t="shared" si="228"/>
        <v>23.25</v>
      </c>
      <c r="AM411" s="164">
        <f t="shared" si="229"/>
        <v>23.25</v>
      </c>
      <c r="AN411" s="164">
        <f t="shared" si="230"/>
        <v>83.25</v>
      </c>
      <c r="AO411" s="164">
        <f t="shared" si="231"/>
        <v>60</v>
      </c>
      <c r="AP411" s="610" t="str">
        <f t="shared" si="234"/>
        <v xml:space="preserve"> </v>
      </c>
      <c r="AQ411" s="613">
        <f t="shared" si="232"/>
        <v>23.25</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f t="shared" si="212"/>
        <v>12</v>
      </c>
      <c r="AX411" s="165">
        <f t="shared" si="213"/>
        <v>12</v>
      </c>
      <c r="AY411" s="193" t="str">
        <f t="shared" si="214"/>
        <v/>
      </c>
      <c r="AZ411" s="183" t="str">
        <f t="shared" si="215"/>
        <v/>
      </c>
      <c r="BA411" s="173">
        <f t="shared" si="216"/>
        <v>0.25</v>
      </c>
      <c r="BB411" s="174">
        <f t="shared" si="217"/>
        <v>0.25</v>
      </c>
      <c r="BC411" s="186" t="str">
        <f t="shared" si="240"/>
        <v/>
      </c>
      <c r="BD411" s="174" t="str">
        <f t="shared" si="218"/>
        <v/>
      </c>
      <c r="BE411" s="201">
        <f t="shared" si="219"/>
        <v>2</v>
      </c>
      <c r="BF411" s="174">
        <f t="shared" si="220"/>
        <v>2</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650" t="s">
        <v>3879</v>
      </c>
      <c r="E412" s="16" t="s">
        <v>3649</v>
      </c>
      <c r="F412" s="17"/>
      <c r="G412" s="134">
        <v>44321</v>
      </c>
      <c r="H412" s="135">
        <v>44335</v>
      </c>
      <c r="I412" s="141" t="s">
        <v>0</v>
      </c>
      <c r="J412" s="25" t="s">
        <v>27</v>
      </c>
      <c r="K412" s="145" t="s">
        <v>27</v>
      </c>
      <c r="L412" s="28"/>
      <c r="M412" s="395">
        <v>44335</v>
      </c>
      <c r="N412" s="158">
        <f t="shared" si="223"/>
        <v>11</v>
      </c>
      <c r="O412" s="27" t="s">
        <v>27</v>
      </c>
      <c r="P412" s="27"/>
      <c r="Q412" s="27"/>
      <c r="R412" s="27"/>
      <c r="S412" s="27"/>
      <c r="T412" s="28"/>
      <c r="U412" s="29"/>
      <c r="V412" s="32">
        <v>1</v>
      </c>
      <c r="W412" s="318"/>
      <c r="X412" s="319">
        <v>2</v>
      </c>
      <c r="Y412" s="160">
        <f t="shared" si="209"/>
        <v>3</v>
      </c>
      <c r="Z412" s="159">
        <f t="shared" si="224"/>
        <v>10</v>
      </c>
      <c r="AA412" s="327"/>
      <c r="AB412" s="400">
        <f t="shared" si="233"/>
        <v>-30</v>
      </c>
      <c r="AC412" s="370"/>
      <c r="AD412" s="226" t="str">
        <f t="shared" si="210"/>
        <v/>
      </c>
      <c r="AE412" s="368">
        <f t="shared" si="225"/>
        <v>-20</v>
      </c>
      <c r="AF412" s="339"/>
      <c r="AG412" s="338"/>
      <c r="AH412" s="336"/>
      <c r="AI412" s="161">
        <f t="shared" si="226"/>
        <v>0</v>
      </c>
      <c r="AJ412" s="162">
        <f t="shared" si="211"/>
        <v>50</v>
      </c>
      <c r="AK412" s="163">
        <f t="shared" si="227"/>
        <v>50</v>
      </c>
      <c r="AL412" s="164">
        <f t="shared" si="228"/>
        <v>0</v>
      </c>
      <c r="AM412" s="164">
        <f t="shared" si="229"/>
        <v>0</v>
      </c>
      <c r="AN412" s="164">
        <f t="shared" si="230"/>
        <v>50</v>
      </c>
      <c r="AO412" s="164">
        <f t="shared" si="231"/>
        <v>50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f t="shared" si="212"/>
        <v>11</v>
      </c>
      <c r="AX412" s="165">
        <f t="shared" si="213"/>
        <v>11</v>
      </c>
      <c r="AY412" s="193" t="str">
        <f t="shared" si="214"/>
        <v/>
      </c>
      <c r="AZ412" s="183" t="str">
        <f t="shared" si="215"/>
        <v/>
      </c>
      <c r="BA412" s="173">
        <f t="shared" si="216"/>
        <v>1</v>
      </c>
      <c r="BB412" s="174">
        <f t="shared" si="217"/>
        <v>1</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75" x14ac:dyDescent="0.3">
      <c r="A413" s="219"/>
      <c r="B413" s="220"/>
      <c r="C413" s="213">
        <v>402</v>
      </c>
      <c r="D413" s="205" t="s">
        <v>3880</v>
      </c>
      <c r="E413" s="16" t="s">
        <v>3649</v>
      </c>
      <c r="F413" s="17"/>
      <c r="G413" s="134">
        <v>44320</v>
      </c>
      <c r="H413" s="135">
        <v>44328</v>
      </c>
      <c r="I413" s="141" t="s">
        <v>27</v>
      </c>
      <c r="J413" s="25" t="s">
        <v>27</v>
      </c>
      <c r="K413" s="145"/>
      <c r="L413" s="28"/>
      <c r="M413" s="395">
        <v>44328</v>
      </c>
      <c r="N413" s="158">
        <f t="shared" si="223"/>
        <v>7</v>
      </c>
      <c r="O413" s="27"/>
      <c r="P413" s="27"/>
      <c r="Q413" s="27" t="s">
        <v>27</v>
      </c>
      <c r="R413" s="27"/>
      <c r="S413" s="27"/>
      <c r="T413" s="28"/>
      <c r="U413" s="29"/>
      <c r="V413" s="32">
        <v>0.75</v>
      </c>
      <c r="W413" s="318">
        <v>0.5</v>
      </c>
      <c r="X413" s="319">
        <v>0.5</v>
      </c>
      <c r="Y413" s="160">
        <f t="shared" si="209"/>
        <v>1.75</v>
      </c>
      <c r="Z413" s="159">
        <f t="shared" si="224"/>
        <v>17.5</v>
      </c>
      <c r="AA413" s="326"/>
      <c r="AB413" s="400">
        <f t="shared" si="233"/>
        <v>-30</v>
      </c>
      <c r="AC413" s="370"/>
      <c r="AD413" s="226" t="str">
        <f t="shared" si="210"/>
        <v/>
      </c>
      <c r="AE413" s="368">
        <f t="shared" si="225"/>
        <v>-12.5</v>
      </c>
      <c r="AF413" s="339"/>
      <c r="AG413" s="338"/>
      <c r="AH413" s="336"/>
      <c r="AI413" s="161">
        <f t="shared" si="226"/>
        <v>0</v>
      </c>
      <c r="AJ413" s="162">
        <f t="shared" si="211"/>
        <v>27.5</v>
      </c>
      <c r="AK413" s="163">
        <f t="shared" si="227"/>
        <v>27.5</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f t="shared" si="212"/>
        <v>7</v>
      </c>
      <c r="AX413" s="165" t="str">
        <f t="shared" si="213"/>
        <v/>
      </c>
      <c r="AY413" s="193">
        <f t="shared" si="214"/>
        <v>7</v>
      </c>
      <c r="AZ413" s="183" t="str">
        <f t="shared" si="215"/>
        <v/>
      </c>
      <c r="BA413" s="173">
        <f t="shared" si="216"/>
        <v>0.75</v>
      </c>
      <c r="BB413" s="174" t="str">
        <f t="shared" si="217"/>
        <v/>
      </c>
      <c r="BC413" s="186">
        <f t="shared" si="240"/>
        <v>0.75</v>
      </c>
      <c r="BD413" s="174" t="str">
        <f t="shared" si="218"/>
        <v/>
      </c>
      <c r="BE413" s="201">
        <f t="shared" si="219"/>
        <v>0.5</v>
      </c>
      <c r="BF413" s="174" t="str">
        <f t="shared" si="220"/>
        <v/>
      </c>
      <c r="BG413" s="186">
        <f t="shared" si="221"/>
        <v>0.5</v>
      </c>
      <c r="BH413" s="175" t="str">
        <f t="shared" si="222"/>
        <v/>
      </c>
      <c r="BI413" s="632"/>
      <c r="BQ413" s="57" t="s">
        <v>2408</v>
      </c>
      <c r="BV413" s="57" t="s">
        <v>2409</v>
      </c>
      <c r="BW413" s="57"/>
    </row>
    <row r="414" spans="1:140" ht="18.75" x14ac:dyDescent="0.3">
      <c r="A414" s="219"/>
      <c r="B414" s="220"/>
      <c r="C414" s="213">
        <v>403</v>
      </c>
      <c r="D414" s="207" t="s">
        <v>3881</v>
      </c>
      <c r="E414" s="18" t="s">
        <v>3649</v>
      </c>
      <c r="F414" s="17"/>
      <c r="G414" s="134">
        <v>44321</v>
      </c>
      <c r="H414" s="135">
        <v>44328</v>
      </c>
      <c r="I414" s="141" t="s">
        <v>27</v>
      </c>
      <c r="J414" s="25" t="s">
        <v>27</v>
      </c>
      <c r="K414" s="145"/>
      <c r="L414" s="28"/>
      <c r="M414" s="395">
        <v>44328</v>
      </c>
      <c r="N414" s="158">
        <f t="shared" si="223"/>
        <v>6</v>
      </c>
      <c r="O414" s="27"/>
      <c r="P414" s="27"/>
      <c r="Q414" s="27" t="s">
        <v>27</v>
      </c>
      <c r="R414" s="27"/>
      <c r="S414" s="27"/>
      <c r="T414" s="28"/>
      <c r="U414" s="29"/>
      <c r="V414" s="32">
        <v>1</v>
      </c>
      <c r="W414" s="318">
        <v>1.25</v>
      </c>
      <c r="X414" s="319">
        <v>1</v>
      </c>
      <c r="Y414" s="160">
        <f t="shared" si="209"/>
        <v>3.25</v>
      </c>
      <c r="Z414" s="159">
        <f t="shared" si="224"/>
        <v>35</v>
      </c>
      <c r="AA414" s="326"/>
      <c r="AB414" s="400">
        <f t="shared" si="233"/>
        <v>-30</v>
      </c>
      <c r="AC414" s="371"/>
      <c r="AD414" s="226" t="str">
        <f t="shared" si="210"/>
        <v/>
      </c>
      <c r="AE414" s="368">
        <f t="shared" si="225"/>
        <v>5</v>
      </c>
      <c r="AF414" s="339">
        <v>8.25</v>
      </c>
      <c r="AG414" s="338">
        <v>8.25</v>
      </c>
      <c r="AH414" s="336"/>
      <c r="AI414" s="161">
        <f t="shared" si="226"/>
        <v>13.25</v>
      </c>
      <c r="AJ414" s="162">
        <f t="shared" si="211"/>
        <v>63.25</v>
      </c>
      <c r="AK414" s="163">
        <f t="shared" si="227"/>
        <v>63.25</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f t="shared" si="212"/>
        <v>6</v>
      </c>
      <c r="AX414" s="165" t="str">
        <f t="shared" si="213"/>
        <v/>
      </c>
      <c r="AY414" s="193">
        <f t="shared" si="214"/>
        <v>6</v>
      </c>
      <c r="AZ414" s="183" t="str">
        <f t="shared" si="215"/>
        <v/>
      </c>
      <c r="BA414" s="173">
        <f t="shared" si="216"/>
        <v>1</v>
      </c>
      <c r="BB414" s="174" t="str">
        <f t="shared" si="217"/>
        <v/>
      </c>
      <c r="BC414" s="186">
        <f t="shared" si="240"/>
        <v>1</v>
      </c>
      <c r="BD414" s="174" t="str">
        <f t="shared" si="218"/>
        <v/>
      </c>
      <c r="BE414" s="201">
        <f t="shared" si="219"/>
        <v>1.25</v>
      </c>
      <c r="BF414" s="174" t="str">
        <f t="shared" si="220"/>
        <v/>
      </c>
      <c r="BG414" s="186">
        <f t="shared" si="221"/>
        <v>1.25</v>
      </c>
      <c r="BH414" s="175" t="str">
        <f t="shared" si="222"/>
        <v/>
      </c>
      <c r="BI414" s="632"/>
      <c r="BQ414" s="57" t="s">
        <v>2410</v>
      </c>
      <c r="BV414" s="57" t="s">
        <v>2411</v>
      </c>
      <c r="BW414" s="57"/>
    </row>
    <row r="415" spans="1:140" ht="18.75" x14ac:dyDescent="0.3">
      <c r="A415" s="219"/>
      <c r="B415" s="220"/>
      <c r="C415" s="213">
        <v>404</v>
      </c>
      <c r="D415" s="205" t="s">
        <v>3882</v>
      </c>
      <c r="E415" s="16" t="s">
        <v>3649</v>
      </c>
      <c r="F415" s="17"/>
      <c r="G415" s="134">
        <v>44322</v>
      </c>
      <c r="H415" s="135">
        <v>44325</v>
      </c>
      <c r="I415" s="141" t="s">
        <v>27</v>
      </c>
      <c r="J415" s="25"/>
      <c r="K415" s="145"/>
      <c r="L415" s="28"/>
      <c r="M415" s="395">
        <v>44325</v>
      </c>
      <c r="N415" s="158">
        <f t="shared" si="223"/>
        <v>2</v>
      </c>
      <c r="O415" s="27"/>
      <c r="P415" s="27"/>
      <c r="Q415" s="27" t="s">
        <v>27</v>
      </c>
      <c r="R415" s="27"/>
      <c r="S415" s="27"/>
      <c r="T415" s="28" t="s">
        <v>27</v>
      </c>
      <c r="U415" s="29"/>
      <c r="V415" s="32">
        <v>0.5</v>
      </c>
      <c r="W415" s="318"/>
      <c r="X415" s="319">
        <v>1</v>
      </c>
      <c r="Y415" s="160">
        <f t="shared" si="209"/>
        <v>1.5</v>
      </c>
      <c r="Z415" s="159">
        <f t="shared" si="224"/>
        <v>5</v>
      </c>
      <c r="AA415" s="326"/>
      <c r="AB415" s="400">
        <f t="shared" si="233"/>
        <v>-30</v>
      </c>
      <c r="AC415" s="371"/>
      <c r="AD415" s="226" t="str">
        <f t="shared" si="210"/>
        <v/>
      </c>
      <c r="AE415" s="368">
        <f t="shared" si="225"/>
        <v>-25</v>
      </c>
      <c r="AF415" s="339"/>
      <c r="AG415" s="338"/>
      <c r="AH415" s="336"/>
      <c r="AI415" s="161">
        <f t="shared" si="226"/>
        <v>0</v>
      </c>
      <c r="AJ415" s="162">
        <f t="shared" si="211"/>
        <v>25</v>
      </c>
      <c r="AK415" s="163">
        <f t="shared" si="227"/>
        <v>25</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f t="shared" si="212"/>
        <v>2</v>
      </c>
      <c r="AX415" s="165" t="str">
        <f t="shared" si="213"/>
        <v/>
      </c>
      <c r="AY415" s="193">
        <f t="shared" si="214"/>
        <v>2</v>
      </c>
      <c r="AZ415" s="183" t="str">
        <f t="shared" si="215"/>
        <v/>
      </c>
      <c r="BA415" s="173">
        <f t="shared" si="216"/>
        <v>0.5</v>
      </c>
      <c r="BB415" s="174" t="str">
        <f t="shared" si="217"/>
        <v/>
      </c>
      <c r="BC415" s="186">
        <f t="shared" si="240"/>
        <v>0.5</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75" x14ac:dyDescent="0.3">
      <c r="A416" s="221"/>
      <c r="B416" s="222"/>
      <c r="C416" s="214">
        <v>405</v>
      </c>
      <c r="D416" s="205" t="s">
        <v>3883</v>
      </c>
      <c r="E416" s="16" t="s">
        <v>3649</v>
      </c>
      <c r="F416" s="17"/>
      <c r="G416" s="134">
        <v>44326</v>
      </c>
      <c r="H416" s="137">
        <v>44326</v>
      </c>
      <c r="I416" s="143" t="s">
        <v>27</v>
      </c>
      <c r="J416" s="80"/>
      <c r="K416" s="147"/>
      <c r="L416" s="30"/>
      <c r="M416" s="395">
        <v>44326</v>
      </c>
      <c r="N416" s="158">
        <f t="shared" si="223"/>
        <v>1</v>
      </c>
      <c r="O416" s="27" t="s">
        <v>27</v>
      </c>
      <c r="P416" s="27"/>
      <c r="Q416" s="27"/>
      <c r="R416" s="27"/>
      <c r="S416" s="27"/>
      <c r="T416" s="28"/>
      <c r="U416" s="29"/>
      <c r="V416" s="32">
        <v>0.5</v>
      </c>
      <c r="W416" s="318"/>
      <c r="X416" s="319">
        <v>0.5</v>
      </c>
      <c r="Y416" s="160">
        <f t="shared" si="209"/>
        <v>1</v>
      </c>
      <c r="Z416" s="159">
        <f t="shared" si="224"/>
        <v>5</v>
      </c>
      <c r="AA416" s="327"/>
      <c r="AB416" s="400">
        <f t="shared" si="233"/>
        <v>-30</v>
      </c>
      <c r="AC416" s="371"/>
      <c r="AD416" s="226" t="str">
        <f t="shared" si="210"/>
        <v/>
      </c>
      <c r="AE416" s="368">
        <f t="shared" si="225"/>
        <v>-25</v>
      </c>
      <c r="AF416" s="339"/>
      <c r="AG416" s="338"/>
      <c r="AH416" s="336"/>
      <c r="AI416" s="161">
        <f t="shared" si="226"/>
        <v>0</v>
      </c>
      <c r="AJ416" s="162">
        <f t="shared" si="211"/>
        <v>15</v>
      </c>
      <c r="AK416" s="163">
        <f t="shared" si="227"/>
        <v>15</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f t="shared" si="212"/>
        <v>1</v>
      </c>
      <c r="AX416" s="165" t="str">
        <f t="shared" si="213"/>
        <v/>
      </c>
      <c r="AY416" s="193">
        <f t="shared" si="214"/>
        <v>1</v>
      </c>
      <c r="AZ416" s="183" t="str">
        <f t="shared" si="215"/>
        <v/>
      </c>
      <c r="BA416" s="173">
        <f t="shared" si="216"/>
        <v>0.5</v>
      </c>
      <c r="BB416" s="174" t="str">
        <f t="shared" si="217"/>
        <v/>
      </c>
      <c r="BC416" s="186">
        <f t="shared" si="240"/>
        <v>0.5</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t="s">
        <v>3884</v>
      </c>
      <c r="E417" s="16" t="s">
        <v>3649</v>
      </c>
      <c r="F417" s="17"/>
      <c r="G417" s="134">
        <v>44326</v>
      </c>
      <c r="H417" s="135">
        <v>44333</v>
      </c>
      <c r="I417" s="141" t="s">
        <v>27</v>
      </c>
      <c r="J417" s="25"/>
      <c r="K417" s="145"/>
      <c r="L417" s="28"/>
      <c r="M417" s="395">
        <v>44333</v>
      </c>
      <c r="N417" s="158">
        <f t="shared" si="223"/>
        <v>6</v>
      </c>
      <c r="O417" s="27"/>
      <c r="P417" s="27" t="s">
        <v>27</v>
      </c>
      <c r="Q417" s="27"/>
      <c r="R417" s="27"/>
      <c r="S417" s="27"/>
      <c r="T417" s="28"/>
      <c r="U417" s="29"/>
      <c r="V417" s="32">
        <v>0.25</v>
      </c>
      <c r="W417" s="318"/>
      <c r="X417" s="319">
        <v>0.5</v>
      </c>
      <c r="Y417" s="160">
        <f t="shared" si="209"/>
        <v>0.75</v>
      </c>
      <c r="Z417" s="159">
        <f t="shared" si="224"/>
        <v>2.5</v>
      </c>
      <c r="AA417" s="327"/>
      <c r="AB417" s="400">
        <f t="shared" si="233"/>
        <v>-30</v>
      </c>
      <c r="AC417" s="371"/>
      <c r="AD417" s="226" t="str">
        <f t="shared" si="210"/>
        <v/>
      </c>
      <c r="AE417" s="368">
        <f t="shared" si="225"/>
        <v>-27.5</v>
      </c>
      <c r="AF417" s="339"/>
      <c r="AG417" s="338"/>
      <c r="AH417" s="336"/>
      <c r="AI417" s="161">
        <f t="shared" si="226"/>
        <v>0</v>
      </c>
      <c r="AJ417" s="162">
        <f t="shared" si="211"/>
        <v>12.5</v>
      </c>
      <c r="AK417" s="163">
        <f t="shared" si="227"/>
        <v>12.5</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f t="shared" si="212"/>
        <v>6</v>
      </c>
      <c r="AX417" s="165" t="str">
        <f t="shared" si="213"/>
        <v/>
      </c>
      <c r="AY417" s="193">
        <f t="shared" si="214"/>
        <v>6</v>
      </c>
      <c r="AZ417" s="183" t="str">
        <f t="shared" si="215"/>
        <v/>
      </c>
      <c r="BA417" s="173">
        <f t="shared" si="216"/>
        <v>0.25</v>
      </c>
      <c r="BB417" s="174" t="str">
        <f t="shared" si="217"/>
        <v/>
      </c>
      <c r="BC417" s="186">
        <f t="shared" si="240"/>
        <v>0.25</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7" t="s">
        <v>3885</v>
      </c>
      <c r="E418" s="18" t="s">
        <v>3649</v>
      </c>
      <c r="F418" s="17"/>
      <c r="G418" s="134">
        <v>44327</v>
      </c>
      <c r="H418" s="135">
        <v>44329</v>
      </c>
      <c r="I418" s="141" t="s">
        <v>27</v>
      </c>
      <c r="J418" s="25"/>
      <c r="K418" s="145"/>
      <c r="L418" s="28"/>
      <c r="M418" s="395">
        <v>44329</v>
      </c>
      <c r="N418" s="158">
        <f t="shared" si="223"/>
        <v>3</v>
      </c>
      <c r="O418" s="27" t="s">
        <v>27</v>
      </c>
      <c r="P418" s="27"/>
      <c r="Q418" s="27"/>
      <c r="R418" s="27"/>
      <c r="S418" s="27"/>
      <c r="T418" s="28"/>
      <c r="U418" s="29"/>
      <c r="V418" s="32">
        <v>1</v>
      </c>
      <c r="W418" s="318"/>
      <c r="X418" s="319">
        <v>1</v>
      </c>
      <c r="Y418" s="160">
        <f t="shared" si="209"/>
        <v>2</v>
      </c>
      <c r="Z418" s="159">
        <f t="shared" si="224"/>
        <v>10</v>
      </c>
      <c r="AA418" s="327"/>
      <c r="AB418" s="400">
        <f t="shared" si="233"/>
        <v>-30</v>
      </c>
      <c r="AC418" s="371"/>
      <c r="AD418" s="226" t="str">
        <f t="shared" si="210"/>
        <v/>
      </c>
      <c r="AE418" s="368">
        <f t="shared" si="225"/>
        <v>-20</v>
      </c>
      <c r="AF418" s="339"/>
      <c r="AG418" s="338"/>
      <c r="AH418" s="336"/>
      <c r="AI418" s="161">
        <f t="shared" si="226"/>
        <v>0</v>
      </c>
      <c r="AJ418" s="162">
        <f t="shared" si="211"/>
        <v>30</v>
      </c>
      <c r="AK418" s="163">
        <f t="shared" si="227"/>
        <v>30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f t="shared" si="212"/>
        <v>3</v>
      </c>
      <c r="AX418" s="165" t="str">
        <f t="shared" si="213"/>
        <v/>
      </c>
      <c r="AY418" s="193">
        <f t="shared" si="214"/>
        <v>3</v>
      </c>
      <c r="AZ418" s="183" t="str">
        <f t="shared" si="215"/>
        <v/>
      </c>
      <c r="BA418" s="173">
        <f t="shared" si="216"/>
        <v>1</v>
      </c>
      <c r="BB418" s="174" t="str">
        <f t="shared" si="217"/>
        <v/>
      </c>
      <c r="BC418" s="186">
        <f t="shared" si="240"/>
        <v>1</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5" t="s">
        <v>3886</v>
      </c>
      <c r="E419" s="16" t="s">
        <v>3649</v>
      </c>
      <c r="F419" s="17"/>
      <c r="G419" s="134">
        <v>44328</v>
      </c>
      <c r="H419" s="135">
        <v>44329</v>
      </c>
      <c r="I419" s="141" t="s">
        <v>27</v>
      </c>
      <c r="J419" s="25"/>
      <c r="K419" s="145"/>
      <c r="L419" s="28"/>
      <c r="M419" s="395">
        <v>44329</v>
      </c>
      <c r="N419" s="158">
        <f t="shared" si="223"/>
        <v>2</v>
      </c>
      <c r="O419" s="27"/>
      <c r="P419" s="27"/>
      <c r="Q419" s="27" t="s">
        <v>27</v>
      </c>
      <c r="R419" s="27"/>
      <c r="S419" s="27"/>
      <c r="T419" s="28"/>
      <c r="U419" s="29"/>
      <c r="V419" s="32">
        <v>0.25</v>
      </c>
      <c r="W419" s="318">
        <v>0.25</v>
      </c>
      <c r="X419" s="319">
        <v>0.5</v>
      </c>
      <c r="Y419" s="160">
        <f t="shared" si="209"/>
        <v>1</v>
      </c>
      <c r="Z419" s="159">
        <f t="shared" si="224"/>
        <v>7.5</v>
      </c>
      <c r="AA419" s="327"/>
      <c r="AB419" s="400">
        <f t="shared" si="233"/>
        <v>-30</v>
      </c>
      <c r="AC419" s="371"/>
      <c r="AD419" s="226" t="str">
        <f t="shared" si="210"/>
        <v/>
      </c>
      <c r="AE419" s="368">
        <f t="shared" si="225"/>
        <v>-22.5</v>
      </c>
      <c r="AF419" s="339">
        <v>1.76</v>
      </c>
      <c r="AG419" s="338">
        <v>1.76</v>
      </c>
      <c r="AH419" s="336"/>
      <c r="AI419" s="161">
        <f t="shared" si="226"/>
        <v>1.76</v>
      </c>
      <c r="AJ419" s="162">
        <f t="shared" si="211"/>
        <v>19.260000000000002</v>
      </c>
      <c r="AK419" s="163">
        <f t="shared" si="227"/>
        <v>19.260000000000002</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f t="shared" si="212"/>
        <v>2</v>
      </c>
      <c r="AX419" s="165" t="str">
        <f t="shared" si="213"/>
        <v/>
      </c>
      <c r="AY419" s="193">
        <f t="shared" si="214"/>
        <v>2</v>
      </c>
      <c r="AZ419" s="183" t="str">
        <f t="shared" si="215"/>
        <v/>
      </c>
      <c r="BA419" s="173">
        <f t="shared" si="216"/>
        <v>0.25</v>
      </c>
      <c r="BB419" s="174" t="str">
        <f t="shared" si="217"/>
        <v/>
      </c>
      <c r="BC419" s="186">
        <f t="shared" si="240"/>
        <v>0.25</v>
      </c>
      <c r="BD419" s="174" t="str">
        <f t="shared" si="218"/>
        <v/>
      </c>
      <c r="BE419" s="201">
        <f t="shared" si="219"/>
        <v>0.25</v>
      </c>
      <c r="BF419" s="174" t="str">
        <f t="shared" si="220"/>
        <v/>
      </c>
      <c r="BG419" s="186">
        <f t="shared" si="221"/>
        <v>0.25</v>
      </c>
      <c r="BH419" s="175" t="str">
        <f t="shared" si="222"/>
        <v/>
      </c>
      <c r="BI419" s="632"/>
      <c r="BQ419" s="57" t="s">
        <v>2419</v>
      </c>
      <c r="BV419" s="57" t="s">
        <v>2420</v>
      </c>
      <c r="BW419" s="57"/>
    </row>
    <row r="420" spans="1:75" ht="18.75" x14ac:dyDescent="0.3">
      <c r="A420" s="221"/>
      <c r="B420" s="222"/>
      <c r="C420" s="213">
        <v>409</v>
      </c>
      <c r="D420" s="205" t="s">
        <v>3887</v>
      </c>
      <c r="E420" s="16" t="s">
        <v>3649</v>
      </c>
      <c r="F420" s="17"/>
      <c r="G420" s="134">
        <v>44326</v>
      </c>
      <c r="H420" s="645">
        <v>44330</v>
      </c>
      <c r="I420" s="141" t="s">
        <v>27</v>
      </c>
      <c r="J420" s="25"/>
      <c r="K420" s="145"/>
      <c r="L420" s="28"/>
      <c r="M420" s="646">
        <v>44330</v>
      </c>
      <c r="N420" s="158">
        <f t="shared" si="223"/>
        <v>5</v>
      </c>
      <c r="O420" s="27" t="s">
        <v>27</v>
      </c>
      <c r="P420" s="27"/>
      <c r="Q420" s="27"/>
      <c r="R420" s="27"/>
      <c r="S420" s="27"/>
      <c r="T420" s="28"/>
      <c r="U420" s="29"/>
      <c r="V420" s="32">
        <v>0.5</v>
      </c>
      <c r="W420" s="318"/>
      <c r="X420" s="319">
        <v>0.5</v>
      </c>
      <c r="Y420" s="160">
        <f t="shared" si="209"/>
        <v>1</v>
      </c>
      <c r="Z420" s="159">
        <f t="shared" si="224"/>
        <v>5</v>
      </c>
      <c r="AA420" s="327"/>
      <c r="AB420" s="400">
        <f t="shared" si="233"/>
        <v>-30</v>
      </c>
      <c r="AC420" s="371"/>
      <c r="AD420" s="226" t="str">
        <f t="shared" si="210"/>
        <v/>
      </c>
      <c r="AE420" s="368">
        <f t="shared" si="225"/>
        <v>-25</v>
      </c>
      <c r="AF420" s="339"/>
      <c r="AG420" s="338"/>
      <c r="AH420" s="336"/>
      <c r="AI420" s="161">
        <f t="shared" si="226"/>
        <v>0</v>
      </c>
      <c r="AJ420" s="162">
        <f t="shared" si="211"/>
        <v>15</v>
      </c>
      <c r="AK420" s="163">
        <f t="shared" si="227"/>
        <v>15</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f t="shared" si="212"/>
        <v>5</v>
      </c>
      <c r="AX420" s="165" t="str">
        <f t="shared" si="213"/>
        <v/>
      </c>
      <c r="AY420" s="193">
        <f t="shared" si="214"/>
        <v>5</v>
      </c>
      <c r="AZ420" s="183" t="str">
        <f t="shared" si="215"/>
        <v/>
      </c>
      <c r="BA420" s="173">
        <f t="shared" si="216"/>
        <v>0.5</v>
      </c>
      <c r="BB420" s="174" t="str">
        <f t="shared" si="217"/>
        <v/>
      </c>
      <c r="BC420" s="186">
        <f t="shared" si="240"/>
        <v>0.5</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t="s">
        <v>3888</v>
      </c>
      <c r="E421" s="16" t="s">
        <v>3649</v>
      </c>
      <c r="F421" s="17"/>
      <c r="G421" s="134">
        <v>44329</v>
      </c>
      <c r="H421" s="135">
        <v>44343</v>
      </c>
      <c r="I421" s="141" t="s">
        <v>27</v>
      </c>
      <c r="J421" s="25"/>
      <c r="K421" s="145"/>
      <c r="L421" s="28"/>
      <c r="M421" s="395">
        <v>44343</v>
      </c>
      <c r="N421" s="158">
        <f t="shared" si="223"/>
        <v>11</v>
      </c>
      <c r="O421" s="27"/>
      <c r="P421" s="27"/>
      <c r="Q421" s="27" t="s">
        <v>27</v>
      </c>
      <c r="R421" s="27"/>
      <c r="S421" s="27"/>
      <c r="T421" s="28"/>
      <c r="U421" s="29"/>
      <c r="V421" s="32">
        <v>0.5</v>
      </c>
      <c r="W421" s="318">
        <v>8.5</v>
      </c>
      <c r="X421" s="319">
        <v>2</v>
      </c>
      <c r="Y421" s="160">
        <f t="shared" si="209"/>
        <v>11</v>
      </c>
      <c r="Z421" s="159">
        <f t="shared" si="224"/>
        <v>175</v>
      </c>
      <c r="AA421" s="327"/>
      <c r="AB421" s="400">
        <f t="shared" si="233"/>
        <v>-30</v>
      </c>
      <c r="AC421" s="371"/>
      <c r="AD421" s="226" t="str">
        <f t="shared" si="210"/>
        <v/>
      </c>
      <c r="AE421" s="368">
        <f t="shared" si="225"/>
        <v>145</v>
      </c>
      <c r="AF421" s="339">
        <v>1.25</v>
      </c>
      <c r="AG421" s="338">
        <v>1.25</v>
      </c>
      <c r="AH421" s="336">
        <v>146.25</v>
      </c>
      <c r="AI421" s="161">
        <f t="shared" si="226"/>
        <v>146.25</v>
      </c>
      <c r="AJ421" s="162">
        <f t="shared" si="211"/>
        <v>216.25</v>
      </c>
      <c r="AK421" s="163">
        <f t="shared" si="227"/>
        <v>70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f t="shared" si="236"/>
        <v>146.25</v>
      </c>
      <c r="AT421" s="613" t="str">
        <f t="shared" si="237"/>
        <v xml:space="preserve"> </v>
      </c>
      <c r="AU421" s="613" t="str">
        <f t="shared" si="238"/>
        <v xml:space="preserve"> </v>
      </c>
      <c r="AV421" s="614" t="str">
        <f t="shared" si="239"/>
        <v xml:space="preserve"> </v>
      </c>
      <c r="AW421" s="196">
        <f t="shared" si="212"/>
        <v>11</v>
      </c>
      <c r="AX421" s="165" t="str">
        <f t="shared" si="213"/>
        <v/>
      </c>
      <c r="AY421" s="193">
        <f t="shared" si="214"/>
        <v>11</v>
      </c>
      <c r="AZ421" s="183" t="str">
        <f t="shared" si="215"/>
        <v/>
      </c>
      <c r="BA421" s="173">
        <f t="shared" si="216"/>
        <v>0.5</v>
      </c>
      <c r="BB421" s="174" t="str">
        <f t="shared" si="217"/>
        <v/>
      </c>
      <c r="BC421" s="186">
        <f t="shared" si="240"/>
        <v>0.5</v>
      </c>
      <c r="BD421" s="174" t="str">
        <f t="shared" si="218"/>
        <v/>
      </c>
      <c r="BE421" s="201">
        <f t="shared" si="219"/>
        <v>8.5</v>
      </c>
      <c r="BF421" s="174" t="str">
        <f t="shared" si="220"/>
        <v/>
      </c>
      <c r="BG421" s="186">
        <f t="shared" si="221"/>
        <v>8.5</v>
      </c>
      <c r="BH421" s="175" t="str">
        <f t="shared" si="222"/>
        <v/>
      </c>
      <c r="BI421" s="632"/>
      <c r="BQ421" s="57" t="s">
        <v>2423</v>
      </c>
      <c r="BV421" s="57" t="s">
        <v>2424</v>
      </c>
      <c r="BW421" s="57"/>
    </row>
    <row r="422" spans="1:75" ht="18.75" x14ac:dyDescent="0.3">
      <c r="A422" s="221"/>
      <c r="B422" s="222"/>
      <c r="C422" s="213">
        <v>411</v>
      </c>
      <c r="D422" s="207" t="s">
        <v>3889</v>
      </c>
      <c r="E422" s="18" t="s">
        <v>3649</v>
      </c>
      <c r="F422" s="17"/>
      <c r="G422" s="134">
        <v>44329</v>
      </c>
      <c r="H422" s="135">
        <v>44333</v>
      </c>
      <c r="I422" s="141" t="s">
        <v>27</v>
      </c>
      <c r="J422" s="25"/>
      <c r="K422" s="145"/>
      <c r="L422" s="28"/>
      <c r="M422" s="395">
        <v>44333</v>
      </c>
      <c r="N422" s="158">
        <f t="shared" si="223"/>
        <v>3</v>
      </c>
      <c r="O422" s="27"/>
      <c r="P422" s="27" t="s">
        <v>27</v>
      </c>
      <c r="Q422" s="27"/>
      <c r="R422" s="27"/>
      <c r="S422" s="27"/>
      <c r="T422" s="28"/>
      <c r="U422" s="29"/>
      <c r="V422" s="32">
        <v>0.25</v>
      </c>
      <c r="W422" s="318"/>
      <c r="X422" s="319">
        <v>0.5</v>
      </c>
      <c r="Y422" s="160">
        <f t="shared" si="209"/>
        <v>0.75</v>
      </c>
      <c r="Z422" s="159">
        <f t="shared" si="224"/>
        <v>2.5</v>
      </c>
      <c r="AA422" s="327"/>
      <c r="AB422" s="400">
        <f t="shared" si="233"/>
        <v>-30</v>
      </c>
      <c r="AC422" s="371"/>
      <c r="AD422" s="226" t="str">
        <f t="shared" si="210"/>
        <v/>
      </c>
      <c r="AE422" s="368">
        <f t="shared" si="225"/>
        <v>-27.5</v>
      </c>
      <c r="AF422" s="339"/>
      <c r="AG422" s="338"/>
      <c r="AH422" s="336"/>
      <c r="AI422" s="161">
        <f t="shared" si="226"/>
        <v>0</v>
      </c>
      <c r="AJ422" s="162">
        <f t="shared" si="211"/>
        <v>12.5</v>
      </c>
      <c r="AK422" s="163">
        <f t="shared" si="227"/>
        <v>12.5</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f t="shared" si="212"/>
        <v>3</v>
      </c>
      <c r="AX422" s="165" t="str">
        <f t="shared" si="213"/>
        <v/>
      </c>
      <c r="AY422" s="193">
        <f t="shared" si="214"/>
        <v>3</v>
      </c>
      <c r="AZ422" s="183" t="str">
        <f t="shared" si="215"/>
        <v/>
      </c>
      <c r="BA422" s="173">
        <f t="shared" si="216"/>
        <v>0.25</v>
      </c>
      <c r="BB422" s="174" t="str">
        <f t="shared" si="217"/>
        <v/>
      </c>
      <c r="BC422" s="186">
        <f t="shared" si="240"/>
        <v>0.25</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5" t="s">
        <v>3890</v>
      </c>
      <c r="E423" s="16" t="s">
        <v>3649</v>
      </c>
      <c r="F423" s="17"/>
      <c r="G423" s="134">
        <v>44333</v>
      </c>
      <c r="H423" s="135">
        <v>44333</v>
      </c>
      <c r="I423" s="141" t="s">
        <v>27</v>
      </c>
      <c r="J423" s="25"/>
      <c r="K423" s="145"/>
      <c r="L423" s="28"/>
      <c r="M423" s="395">
        <v>44333</v>
      </c>
      <c r="N423" s="158">
        <f t="shared" si="223"/>
        <v>1</v>
      </c>
      <c r="O423" s="27" t="s">
        <v>27</v>
      </c>
      <c r="P423" s="27"/>
      <c r="Q423" s="27"/>
      <c r="R423" s="27"/>
      <c r="S423" s="27"/>
      <c r="T423" s="28"/>
      <c r="U423" s="29"/>
      <c r="V423" s="32">
        <v>0.25</v>
      </c>
      <c r="W423" s="318"/>
      <c r="X423" s="319">
        <v>0.25</v>
      </c>
      <c r="Y423" s="160">
        <f t="shared" si="209"/>
        <v>0.5</v>
      </c>
      <c r="Z423" s="159">
        <f t="shared" si="224"/>
        <v>2.5</v>
      </c>
      <c r="AA423" s="327"/>
      <c r="AB423" s="400">
        <f t="shared" si="233"/>
        <v>-30</v>
      </c>
      <c r="AC423" s="371"/>
      <c r="AD423" s="226" t="str">
        <f t="shared" si="210"/>
        <v/>
      </c>
      <c r="AE423" s="368">
        <f t="shared" si="225"/>
        <v>-27.5</v>
      </c>
      <c r="AF423" s="339"/>
      <c r="AG423" s="338"/>
      <c r="AH423" s="336"/>
      <c r="AI423" s="161">
        <f t="shared" si="226"/>
        <v>0</v>
      </c>
      <c r="AJ423" s="162">
        <f t="shared" si="211"/>
        <v>7.5</v>
      </c>
      <c r="AK423" s="163">
        <f t="shared" si="227"/>
        <v>7.5</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f t="shared" si="212"/>
        <v>1</v>
      </c>
      <c r="AX423" s="165" t="str">
        <f t="shared" si="213"/>
        <v/>
      </c>
      <c r="AY423" s="193">
        <f t="shared" si="214"/>
        <v>1</v>
      </c>
      <c r="AZ423" s="183" t="str">
        <f t="shared" si="215"/>
        <v/>
      </c>
      <c r="BA423" s="173">
        <f t="shared" si="216"/>
        <v>0.25</v>
      </c>
      <c r="BB423" s="174" t="str">
        <f t="shared" si="217"/>
        <v/>
      </c>
      <c r="BC423" s="186">
        <f t="shared" si="240"/>
        <v>0.25</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t="s">
        <v>3891</v>
      </c>
      <c r="E424" s="16" t="s">
        <v>3649</v>
      </c>
      <c r="F424" s="17"/>
      <c r="G424" s="134">
        <v>44333</v>
      </c>
      <c r="H424" s="135">
        <v>44336</v>
      </c>
      <c r="I424" s="141" t="s">
        <v>27</v>
      </c>
      <c r="J424" s="25"/>
      <c r="K424" s="145"/>
      <c r="L424" s="28"/>
      <c r="M424" s="395">
        <v>44336</v>
      </c>
      <c r="N424" s="158">
        <f t="shared" si="223"/>
        <v>4</v>
      </c>
      <c r="O424" s="27"/>
      <c r="P424" s="27"/>
      <c r="Q424" s="27" t="s">
        <v>27</v>
      </c>
      <c r="R424" s="27"/>
      <c r="S424" s="27"/>
      <c r="T424" s="28"/>
      <c r="U424" s="29"/>
      <c r="V424" s="32">
        <v>0.25</v>
      </c>
      <c r="W424" s="318">
        <v>1.25</v>
      </c>
      <c r="X424" s="319">
        <v>1</v>
      </c>
      <c r="Y424" s="160">
        <f t="shared" si="209"/>
        <v>2.5</v>
      </c>
      <c r="Z424" s="159">
        <f t="shared" si="224"/>
        <v>27.5</v>
      </c>
      <c r="AA424" s="327"/>
      <c r="AB424" s="400">
        <f t="shared" si="233"/>
        <v>-30</v>
      </c>
      <c r="AC424" s="371"/>
      <c r="AD424" s="226" t="str">
        <f t="shared" si="210"/>
        <v/>
      </c>
      <c r="AE424" s="368">
        <f t="shared" si="225"/>
        <v>-2.5</v>
      </c>
      <c r="AF424" s="339">
        <v>1.25</v>
      </c>
      <c r="AG424" s="338">
        <v>1.25</v>
      </c>
      <c r="AH424" s="336">
        <v>1.25</v>
      </c>
      <c r="AI424" s="161">
        <f t="shared" si="226"/>
        <v>1.25</v>
      </c>
      <c r="AJ424" s="162">
        <f t="shared" si="211"/>
        <v>48.75</v>
      </c>
      <c r="AK424" s="163">
        <f t="shared" si="227"/>
        <v>47.5</v>
      </c>
      <c r="AL424" s="164">
        <f t="shared" si="228"/>
        <v>0</v>
      </c>
      <c r="AM424" s="164">
        <f t="shared" si="229"/>
        <v>0</v>
      </c>
      <c r="AN424" s="164">
        <f t="shared" si="230"/>
        <v>0</v>
      </c>
      <c r="AO424" s="164">
        <f t="shared" si="231"/>
        <v>0</v>
      </c>
      <c r="AP424" s="610">
        <f t="shared" si="234"/>
        <v>1.25</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f t="shared" si="212"/>
        <v>4</v>
      </c>
      <c r="AX424" s="165" t="str">
        <f t="shared" si="213"/>
        <v/>
      </c>
      <c r="AY424" s="193">
        <f t="shared" si="214"/>
        <v>4</v>
      </c>
      <c r="AZ424" s="183" t="str">
        <f t="shared" si="215"/>
        <v/>
      </c>
      <c r="BA424" s="173">
        <f t="shared" si="216"/>
        <v>0.25</v>
      </c>
      <c r="BB424" s="174" t="str">
        <f t="shared" si="217"/>
        <v/>
      </c>
      <c r="BC424" s="186">
        <f t="shared" si="240"/>
        <v>0.25</v>
      </c>
      <c r="BD424" s="174" t="str">
        <f t="shared" si="218"/>
        <v/>
      </c>
      <c r="BE424" s="201">
        <f t="shared" si="219"/>
        <v>1.25</v>
      </c>
      <c r="BF424" s="174" t="str">
        <f t="shared" si="220"/>
        <v/>
      </c>
      <c r="BG424" s="186">
        <f t="shared" si="221"/>
        <v>1.25</v>
      </c>
      <c r="BH424" s="175" t="str">
        <f t="shared" si="222"/>
        <v/>
      </c>
      <c r="BI424" s="632"/>
      <c r="BQ424" s="57" t="s">
        <v>2429</v>
      </c>
      <c r="BV424" s="57" t="s">
        <v>2430</v>
      </c>
      <c r="BW424" s="57"/>
    </row>
    <row r="425" spans="1:75" ht="18.75" x14ac:dyDescent="0.3">
      <c r="A425" s="221"/>
      <c r="B425" s="222"/>
      <c r="C425" s="213">
        <v>414</v>
      </c>
      <c r="D425" s="205" t="s">
        <v>3892</v>
      </c>
      <c r="E425" s="16" t="s">
        <v>3649</v>
      </c>
      <c r="F425" s="17"/>
      <c r="G425" s="134">
        <v>44334</v>
      </c>
      <c r="H425" s="135">
        <v>44335</v>
      </c>
      <c r="I425" s="141" t="s">
        <v>27</v>
      </c>
      <c r="J425" s="25"/>
      <c r="K425" s="145"/>
      <c r="L425" s="28"/>
      <c r="M425" s="395">
        <v>44335</v>
      </c>
      <c r="N425" s="158">
        <f t="shared" si="223"/>
        <v>2</v>
      </c>
      <c r="O425" s="27"/>
      <c r="P425" s="27"/>
      <c r="Q425" s="27" t="s">
        <v>27</v>
      </c>
      <c r="R425" s="27"/>
      <c r="S425" s="27"/>
      <c r="T425" s="28"/>
      <c r="U425" s="29"/>
      <c r="V425" s="32">
        <v>0.25</v>
      </c>
      <c r="W425" s="318">
        <v>11.25</v>
      </c>
      <c r="X425" s="319">
        <v>3</v>
      </c>
      <c r="Y425" s="160">
        <f t="shared" si="209"/>
        <v>14.5</v>
      </c>
      <c r="Z425" s="159">
        <f t="shared" si="224"/>
        <v>227.5</v>
      </c>
      <c r="AA425" s="327"/>
      <c r="AB425" s="400">
        <f t="shared" si="233"/>
        <v>-30</v>
      </c>
      <c r="AC425" s="371"/>
      <c r="AD425" s="226" t="str">
        <f t="shared" si="210"/>
        <v/>
      </c>
      <c r="AE425" s="368">
        <f t="shared" si="225"/>
        <v>197.5</v>
      </c>
      <c r="AF425" s="339">
        <v>2.5</v>
      </c>
      <c r="AG425" s="338">
        <v>2.5</v>
      </c>
      <c r="AH425" s="336">
        <v>200</v>
      </c>
      <c r="AI425" s="161">
        <f t="shared" si="226"/>
        <v>200</v>
      </c>
      <c r="AJ425" s="162">
        <f t="shared" si="211"/>
        <v>290</v>
      </c>
      <c r="AK425" s="163">
        <f t="shared" si="227"/>
        <v>90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f t="shared" si="236"/>
        <v>200</v>
      </c>
      <c r="AT425" s="613" t="str">
        <f t="shared" si="237"/>
        <v xml:space="preserve"> </v>
      </c>
      <c r="AU425" s="613" t="str">
        <f t="shared" si="238"/>
        <v xml:space="preserve"> </v>
      </c>
      <c r="AV425" s="614" t="str">
        <f t="shared" si="239"/>
        <v xml:space="preserve"> </v>
      </c>
      <c r="AW425" s="196">
        <f t="shared" si="212"/>
        <v>2</v>
      </c>
      <c r="AX425" s="165" t="str">
        <f t="shared" si="213"/>
        <v/>
      </c>
      <c r="AY425" s="193">
        <f t="shared" si="214"/>
        <v>2</v>
      </c>
      <c r="AZ425" s="183" t="str">
        <f t="shared" si="215"/>
        <v/>
      </c>
      <c r="BA425" s="173">
        <f t="shared" si="216"/>
        <v>0.25</v>
      </c>
      <c r="BB425" s="174" t="str">
        <f t="shared" si="217"/>
        <v/>
      </c>
      <c r="BC425" s="186">
        <f t="shared" si="240"/>
        <v>0.25</v>
      </c>
      <c r="BD425" s="174" t="str">
        <f t="shared" si="218"/>
        <v/>
      </c>
      <c r="BE425" s="201">
        <f t="shared" si="219"/>
        <v>11.25</v>
      </c>
      <c r="BF425" s="174" t="str">
        <f t="shared" si="220"/>
        <v/>
      </c>
      <c r="BG425" s="186">
        <f t="shared" si="221"/>
        <v>11.25</v>
      </c>
      <c r="BH425" s="175" t="str">
        <f t="shared" si="222"/>
        <v/>
      </c>
      <c r="BI425" s="632"/>
      <c r="BQ425" s="57" t="s">
        <v>2431</v>
      </c>
      <c r="BV425" s="57" t="s">
        <v>2432</v>
      </c>
      <c r="BW425" s="57"/>
    </row>
    <row r="426" spans="1:75" ht="18.75" x14ac:dyDescent="0.3">
      <c r="A426" s="221"/>
      <c r="B426" s="222"/>
      <c r="C426" s="214">
        <v>415</v>
      </c>
      <c r="D426" s="207" t="s">
        <v>3893</v>
      </c>
      <c r="E426" s="18" t="s">
        <v>3649</v>
      </c>
      <c r="F426" s="17"/>
      <c r="G426" s="134">
        <v>44334</v>
      </c>
      <c r="H426" s="135">
        <v>44337</v>
      </c>
      <c r="I426" s="141" t="s">
        <v>27</v>
      </c>
      <c r="J426" s="25"/>
      <c r="K426" s="145"/>
      <c r="L426" s="28"/>
      <c r="M426" s="395">
        <v>44337</v>
      </c>
      <c r="N426" s="158">
        <f t="shared" si="223"/>
        <v>4</v>
      </c>
      <c r="O426" s="27" t="s">
        <v>27</v>
      </c>
      <c r="P426" s="27"/>
      <c r="Q426" s="27"/>
      <c r="R426" s="27"/>
      <c r="S426" s="27"/>
      <c r="T426" s="28"/>
      <c r="U426" s="29"/>
      <c r="V426" s="32">
        <v>0.25</v>
      </c>
      <c r="W426" s="318"/>
      <c r="X426" s="319">
        <v>0.25</v>
      </c>
      <c r="Y426" s="160">
        <f t="shared" si="209"/>
        <v>0.5</v>
      </c>
      <c r="Z426" s="159">
        <f t="shared" si="224"/>
        <v>2.5</v>
      </c>
      <c r="AA426" s="327"/>
      <c r="AB426" s="400">
        <f t="shared" si="233"/>
        <v>-30</v>
      </c>
      <c r="AC426" s="371"/>
      <c r="AD426" s="226" t="str">
        <f t="shared" si="210"/>
        <v/>
      </c>
      <c r="AE426" s="368">
        <f t="shared" si="225"/>
        <v>-27.5</v>
      </c>
      <c r="AF426" s="339"/>
      <c r="AG426" s="338"/>
      <c r="AH426" s="336"/>
      <c r="AI426" s="161">
        <f t="shared" si="226"/>
        <v>0</v>
      </c>
      <c r="AJ426" s="162">
        <f t="shared" si="211"/>
        <v>7.5</v>
      </c>
      <c r="AK426" s="163">
        <f t="shared" si="227"/>
        <v>7.5</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f t="shared" si="212"/>
        <v>4</v>
      </c>
      <c r="AX426" s="165" t="str">
        <f t="shared" si="213"/>
        <v/>
      </c>
      <c r="AY426" s="193">
        <f t="shared" si="214"/>
        <v>4</v>
      </c>
      <c r="AZ426" s="183" t="str">
        <f t="shared" si="215"/>
        <v/>
      </c>
      <c r="BA426" s="173">
        <f t="shared" si="216"/>
        <v>0.25</v>
      </c>
      <c r="BB426" s="174" t="str">
        <f t="shared" si="217"/>
        <v/>
      </c>
      <c r="BC426" s="186">
        <f t="shared" si="240"/>
        <v>0.25</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5" t="s">
        <v>3894</v>
      </c>
      <c r="E427" s="16" t="s">
        <v>3649</v>
      </c>
      <c r="F427" s="17"/>
      <c r="G427" s="134">
        <v>44333</v>
      </c>
      <c r="H427" s="135">
        <v>44349</v>
      </c>
      <c r="I427" s="141" t="s">
        <v>27</v>
      </c>
      <c r="J427" s="25" t="s">
        <v>27</v>
      </c>
      <c r="K427" s="145" t="s">
        <v>27</v>
      </c>
      <c r="L427" s="28"/>
      <c r="M427" s="395">
        <v>44349</v>
      </c>
      <c r="N427" s="158">
        <f t="shared" si="223"/>
        <v>13</v>
      </c>
      <c r="O427" s="27" t="s">
        <v>27</v>
      </c>
      <c r="P427" s="27"/>
      <c r="Q427" s="27"/>
      <c r="R427" s="27"/>
      <c r="S427" s="27"/>
      <c r="T427" s="28"/>
      <c r="U427" s="29"/>
      <c r="V427" s="32">
        <v>1</v>
      </c>
      <c r="W427" s="318"/>
      <c r="X427" s="319">
        <v>1.5</v>
      </c>
      <c r="Y427" s="160">
        <f t="shared" si="209"/>
        <v>2.5</v>
      </c>
      <c r="Z427" s="159">
        <f t="shared" si="224"/>
        <v>10</v>
      </c>
      <c r="AA427" s="327"/>
      <c r="AB427" s="400">
        <f t="shared" si="233"/>
        <v>-30</v>
      </c>
      <c r="AC427" s="371"/>
      <c r="AD427" s="226" t="str">
        <f t="shared" si="210"/>
        <v/>
      </c>
      <c r="AE427" s="368">
        <f t="shared" si="225"/>
        <v>-20</v>
      </c>
      <c r="AF427" s="339"/>
      <c r="AG427" s="338"/>
      <c r="AH427" s="336"/>
      <c r="AI427" s="161">
        <f t="shared" si="226"/>
        <v>0</v>
      </c>
      <c r="AJ427" s="162">
        <f t="shared" si="211"/>
        <v>40</v>
      </c>
      <c r="AK427" s="163">
        <f t="shared" si="227"/>
        <v>40</v>
      </c>
      <c r="AL427" s="164">
        <f t="shared" si="228"/>
        <v>0</v>
      </c>
      <c r="AM427" s="164">
        <f t="shared" si="229"/>
        <v>0</v>
      </c>
      <c r="AN427" s="164">
        <f t="shared" si="230"/>
        <v>40</v>
      </c>
      <c r="AO427" s="164">
        <f t="shared" si="231"/>
        <v>40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f t="shared" si="212"/>
        <v>13</v>
      </c>
      <c r="AX427" s="165">
        <f t="shared" si="213"/>
        <v>13</v>
      </c>
      <c r="AY427" s="193" t="str">
        <f t="shared" si="214"/>
        <v/>
      </c>
      <c r="AZ427" s="183" t="str">
        <f t="shared" si="215"/>
        <v/>
      </c>
      <c r="BA427" s="173">
        <f t="shared" si="216"/>
        <v>1</v>
      </c>
      <c r="BB427" s="174">
        <f t="shared" si="217"/>
        <v>1</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664" t="s">
        <v>3895</v>
      </c>
      <c r="E428" s="16" t="s">
        <v>3674</v>
      </c>
      <c r="F428" s="17" t="s">
        <v>27</v>
      </c>
      <c r="G428" s="134">
        <v>44333</v>
      </c>
      <c r="H428" s="135">
        <v>44343</v>
      </c>
      <c r="I428" s="141" t="s">
        <v>27</v>
      </c>
      <c r="J428" s="25"/>
      <c r="K428" s="145"/>
      <c r="L428" s="28"/>
      <c r="M428" s="395">
        <v>44343</v>
      </c>
      <c r="N428" s="158">
        <f t="shared" si="223"/>
        <v>9</v>
      </c>
      <c r="O428" s="27" t="s">
        <v>27</v>
      </c>
      <c r="P428" s="27"/>
      <c r="Q428" s="27"/>
      <c r="R428" s="27"/>
      <c r="S428" s="27"/>
      <c r="T428" s="28"/>
      <c r="U428" s="29"/>
      <c r="V428" s="32">
        <v>0.25</v>
      </c>
      <c r="W428" s="318"/>
      <c r="X428" s="319">
        <v>0.5</v>
      </c>
      <c r="Y428" s="160">
        <f t="shared" si="209"/>
        <v>0.75</v>
      </c>
      <c r="Z428" s="159">
        <f t="shared" si="224"/>
        <v>0</v>
      </c>
      <c r="AA428" s="327"/>
      <c r="AB428" s="400">
        <f t="shared" si="233"/>
        <v>0</v>
      </c>
      <c r="AC428" s="371"/>
      <c r="AD428" s="226">
        <f t="shared" si="210"/>
        <v>-2.5</v>
      </c>
      <c r="AE428" s="368">
        <f t="shared" si="225"/>
        <v>0</v>
      </c>
      <c r="AF428" s="339"/>
      <c r="AG428" s="338"/>
      <c r="AH428" s="336"/>
      <c r="AI428" s="161">
        <f t="shared" si="226"/>
        <v>0</v>
      </c>
      <c r="AJ428" s="162">
        <f t="shared" si="211"/>
        <v>10</v>
      </c>
      <c r="AK428" s="163">
        <f t="shared" si="227"/>
        <v>10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f t="shared" si="212"/>
        <v>9</v>
      </c>
      <c r="AX428" s="165" t="str">
        <f t="shared" si="213"/>
        <v/>
      </c>
      <c r="AY428" s="193" t="str">
        <f t="shared" si="214"/>
        <v/>
      </c>
      <c r="AZ428" s="183">
        <f t="shared" si="215"/>
        <v>9</v>
      </c>
      <c r="BA428" s="173">
        <f t="shared" si="216"/>
        <v>0.25</v>
      </c>
      <c r="BB428" s="174" t="str">
        <f t="shared" si="217"/>
        <v/>
      </c>
      <c r="BC428" s="186" t="str">
        <f t="shared" si="240"/>
        <v/>
      </c>
      <c r="BD428" s="174">
        <f t="shared" si="218"/>
        <v>0.25</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664" t="s">
        <v>3896</v>
      </c>
      <c r="E429" s="16" t="s">
        <v>3674</v>
      </c>
      <c r="F429" s="17" t="s">
        <v>27</v>
      </c>
      <c r="G429" s="134">
        <v>44333</v>
      </c>
      <c r="H429" s="135">
        <v>44343</v>
      </c>
      <c r="I429" s="141" t="s">
        <v>27</v>
      </c>
      <c r="J429" s="25"/>
      <c r="K429" s="145"/>
      <c r="L429" s="28"/>
      <c r="M429" s="395">
        <v>44343</v>
      </c>
      <c r="N429" s="158">
        <f t="shared" si="223"/>
        <v>9</v>
      </c>
      <c r="O429" s="27" t="s">
        <v>27</v>
      </c>
      <c r="P429" s="27"/>
      <c r="Q429" s="27"/>
      <c r="R429" s="27"/>
      <c r="S429" s="27"/>
      <c r="T429" s="28"/>
      <c r="U429" s="29"/>
      <c r="V429" s="32">
        <v>0.25</v>
      </c>
      <c r="W429" s="318"/>
      <c r="X429" s="319">
        <v>0.5</v>
      </c>
      <c r="Y429" s="160">
        <f t="shared" si="209"/>
        <v>0.75</v>
      </c>
      <c r="Z429" s="159">
        <f t="shared" si="224"/>
        <v>0</v>
      </c>
      <c r="AA429" s="327"/>
      <c r="AB429" s="400">
        <f t="shared" si="233"/>
        <v>0</v>
      </c>
      <c r="AC429" s="371"/>
      <c r="AD429" s="226">
        <f t="shared" si="210"/>
        <v>-2.5</v>
      </c>
      <c r="AE429" s="368">
        <f t="shared" si="225"/>
        <v>0</v>
      </c>
      <c r="AF429" s="339"/>
      <c r="AG429" s="338"/>
      <c r="AH429" s="336"/>
      <c r="AI429" s="161">
        <f t="shared" si="226"/>
        <v>0</v>
      </c>
      <c r="AJ429" s="162">
        <f t="shared" si="211"/>
        <v>10</v>
      </c>
      <c r="AK429" s="163">
        <f t="shared" si="227"/>
        <v>10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f t="shared" si="212"/>
        <v>9</v>
      </c>
      <c r="AX429" s="165" t="str">
        <f t="shared" si="213"/>
        <v/>
      </c>
      <c r="AY429" s="193" t="str">
        <f t="shared" si="214"/>
        <v/>
      </c>
      <c r="AZ429" s="183">
        <f t="shared" si="215"/>
        <v>9</v>
      </c>
      <c r="BA429" s="173">
        <f t="shared" si="216"/>
        <v>0.25</v>
      </c>
      <c r="BB429" s="174" t="str">
        <f t="shared" si="217"/>
        <v/>
      </c>
      <c r="BC429" s="186" t="str">
        <f t="shared" si="240"/>
        <v/>
      </c>
      <c r="BD429" s="174">
        <f t="shared" si="218"/>
        <v>0.25</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678" t="s">
        <v>3897</v>
      </c>
      <c r="E430" s="18" t="s">
        <v>3653</v>
      </c>
      <c r="F430" s="17"/>
      <c r="G430" s="134">
        <v>44333</v>
      </c>
      <c r="H430" s="135">
        <v>44341</v>
      </c>
      <c r="I430" s="141" t="s">
        <v>27</v>
      </c>
      <c r="J430" s="25"/>
      <c r="K430" s="145" t="s">
        <v>27</v>
      </c>
      <c r="L430" s="28"/>
      <c r="M430" s="395">
        <v>44341</v>
      </c>
      <c r="N430" s="158">
        <f t="shared" si="223"/>
        <v>7</v>
      </c>
      <c r="O430" s="27" t="s">
        <v>27</v>
      </c>
      <c r="P430" s="27"/>
      <c r="Q430" s="27"/>
      <c r="R430" s="27"/>
      <c r="S430" s="27"/>
      <c r="T430" s="28"/>
      <c r="U430" s="29"/>
      <c r="V430" s="32">
        <v>1.5</v>
      </c>
      <c r="W430" s="318"/>
      <c r="X430" s="319">
        <v>1</v>
      </c>
      <c r="Y430" s="160">
        <f t="shared" si="209"/>
        <v>2.5</v>
      </c>
      <c r="Z430" s="159">
        <f t="shared" si="224"/>
        <v>15</v>
      </c>
      <c r="AA430" s="327"/>
      <c r="AB430" s="400">
        <f t="shared" si="233"/>
        <v>-30</v>
      </c>
      <c r="AC430" s="371"/>
      <c r="AD430" s="226" t="str">
        <f t="shared" si="210"/>
        <v/>
      </c>
      <c r="AE430" s="368">
        <f t="shared" si="225"/>
        <v>-15</v>
      </c>
      <c r="AF430" s="339"/>
      <c r="AG430" s="338"/>
      <c r="AH430" s="336"/>
      <c r="AI430" s="161">
        <f t="shared" si="226"/>
        <v>0</v>
      </c>
      <c r="AJ430" s="162">
        <f t="shared" si="211"/>
        <v>35</v>
      </c>
      <c r="AK430" s="163">
        <f t="shared" si="227"/>
        <v>35</v>
      </c>
      <c r="AL430" s="164">
        <f t="shared" si="228"/>
        <v>0</v>
      </c>
      <c r="AM430" s="164">
        <f t="shared" si="229"/>
        <v>0</v>
      </c>
      <c r="AN430" s="164">
        <f t="shared" si="230"/>
        <v>35</v>
      </c>
      <c r="AO430" s="164">
        <f t="shared" si="231"/>
        <v>35</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f t="shared" si="212"/>
        <v>7</v>
      </c>
      <c r="AX430" s="165">
        <f t="shared" si="213"/>
        <v>7</v>
      </c>
      <c r="AY430" s="193" t="str">
        <f t="shared" si="214"/>
        <v/>
      </c>
      <c r="AZ430" s="183" t="str">
        <f t="shared" si="215"/>
        <v/>
      </c>
      <c r="BA430" s="173">
        <f t="shared" si="216"/>
        <v>1.5</v>
      </c>
      <c r="BB430" s="174">
        <f t="shared" si="217"/>
        <v>1.5</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5" t="s">
        <v>3898</v>
      </c>
      <c r="E431" s="16" t="s">
        <v>3649</v>
      </c>
      <c r="F431" s="17"/>
      <c r="G431" s="134">
        <v>44333</v>
      </c>
      <c r="H431" s="135">
        <v>44337</v>
      </c>
      <c r="I431" s="141" t="s">
        <v>27</v>
      </c>
      <c r="J431" s="25"/>
      <c r="K431" s="145"/>
      <c r="L431" s="28"/>
      <c r="M431" s="395">
        <v>44337</v>
      </c>
      <c r="N431" s="158">
        <f t="shared" si="223"/>
        <v>5</v>
      </c>
      <c r="O431" s="27"/>
      <c r="P431" s="27"/>
      <c r="Q431" s="27" t="s">
        <v>27</v>
      </c>
      <c r="R431" s="27"/>
      <c r="S431" s="27"/>
      <c r="T431" s="28"/>
      <c r="U431" s="29"/>
      <c r="V431" s="32">
        <v>0.25</v>
      </c>
      <c r="W431" s="318">
        <v>0.25</v>
      </c>
      <c r="X431" s="319">
        <v>1</v>
      </c>
      <c r="Y431" s="160">
        <f t="shared" si="209"/>
        <v>1.5</v>
      </c>
      <c r="Z431" s="159">
        <f t="shared" si="224"/>
        <v>7.5</v>
      </c>
      <c r="AA431" s="327"/>
      <c r="AB431" s="400">
        <f t="shared" si="233"/>
        <v>-30</v>
      </c>
      <c r="AC431" s="371"/>
      <c r="AD431" s="226" t="str">
        <f t="shared" si="210"/>
        <v/>
      </c>
      <c r="AE431" s="368">
        <f t="shared" si="225"/>
        <v>-22.5</v>
      </c>
      <c r="AF431" s="339">
        <v>0.5</v>
      </c>
      <c r="AG431" s="338">
        <v>0.5</v>
      </c>
      <c r="AH431" s="336">
        <v>0.5</v>
      </c>
      <c r="AI431" s="161">
        <f t="shared" si="226"/>
        <v>0.5</v>
      </c>
      <c r="AJ431" s="162">
        <f t="shared" si="211"/>
        <v>28</v>
      </c>
      <c r="AK431" s="163">
        <f t="shared" si="227"/>
        <v>27.5</v>
      </c>
      <c r="AL431" s="164">
        <f t="shared" si="228"/>
        <v>0</v>
      </c>
      <c r="AM431" s="164">
        <f t="shared" si="229"/>
        <v>0</v>
      </c>
      <c r="AN431" s="164">
        <f t="shared" si="230"/>
        <v>0</v>
      </c>
      <c r="AO431" s="164">
        <f t="shared" si="231"/>
        <v>0</v>
      </c>
      <c r="AP431" s="610">
        <f t="shared" si="234"/>
        <v>0.5</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f t="shared" si="212"/>
        <v>5</v>
      </c>
      <c r="AX431" s="165" t="str">
        <f t="shared" si="213"/>
        <v/>
      </c>
      <c r="AY431" s="193">
        <f t="shared" si="214"/>
        <v>5</v>
      </c>
      <c r="AZ431" s="183" t="str">
        <f t="shared" si="215"/>
        <v/>
      </c>
      <c r="BA431" s="173">
        <f t="shared" si="216"/>
        <v>0.25</v>
      </c>
      <c r="BB431" s="174" t="str">
        <f t="shared" si="217"/>
        <v/>
      </c>
      <c r="BC431" s="186">
        <f t="shared" si="240"/>
        <v>0.25</v>
      </c>
      <c r="BD431" s="174" t="str">
        <f t="shared" si="218"/>
        <v/>
      </c>
      <c r="BE431" s="201">
        <f t="shared" si="219"/>
        <v>0.25</v>
      </c>
      <c r="BF431" s="174" t="str">
        <f t="shared" si="220"/>
        <v/>
      </c>
      <c r="BG431" s="186">
        <f t="shared" si="221"/>
        <v>0.25</v>
      </c>
      <c r="BH431" s="175" t="str">
        <f t="shared" si="222"/>
        <v/>
      </c>
      <c r="BI431" s="632"/>
      <c r="BQ431" s="57" t="s">
        <v>2442</v>
      </c>
      <c r="BV431" s="57" t="s">
        <v>2443</v>
      </c>
      <c r="BW431" s="57"/>
    </row>
    <row r="432" spans="1:75" ht="18.75" x14ac:dyDescent="0.3">
      <c r="A432" s="221"/>
      <c r="B432" s="222"/>
      <c r="C432" s="213">
        <v>421</v>
      </c>
      <c r="D432" s="205" t="s">
        <v>3899</v>
      </c>
      <c r="E432" s="16" t="s">
        <v>3649</v>
      </c>
      <c r="F432" s="17"/>
      <c r="G432" s="134">
        <v>44340</v>
      </c>
      <c r="H432" s="135">
        <v>44344</v>
      </c>
      <c r="I432" s="141" t="s">
        <v>27</v>
      </c>
      <c r="J432" s="25"/>
      <c r="K432" s="145"/>
      <c r="L432" s="28"/>
      <c r="M432" s="395">
        <v>44344</v>
      </c>
      <c r="N432" s="158">
        <f t="shared" si="223"/>
        <v>5</v>
      </c>
      <c r="O432" s="27"/>
      <c r="P432" s="27"/>
      <c r="Q432" s="27"/>
      <c r="R432" s="27" t="s">
        <v>27</v>
      </c>
      <c r="S432" s="27"/>
      <c r="T432" s="28"/>
      <c r="U432" s="29"/>
      <c r="V432" s="32">
        <v>0.25</v>
      </c>
      <c r="W432" s="318"/>
      <c r="X432" s="319">
        <v>0.5</v>
      </c>
      <c r="Y432" s="160">
        <f t="shared" si="209"/>
        <v>0.75</v>
      </c>
      <c r="Z432" s="159">
        <f t="shared" si="224"/>
        <v>2.5</v>
      </c>
      <c r="AA432" s="327"/>
      <c r="AB432" s="400">
        <f t="shared" si="233"/>
        <v>-30</v>
      </c>
      <c r="AC432" s="371"/>
      <c r="AD432" s="226" t="str">
        <f t="shared" si="210"/>
        <v/>
      </c>
      <c r="AE432" s="368">
        <f t="shared" si="225"/>
        <v>-27.5</v>
      </c>
      <c r="AF432" s="339"/>
      <c r="AG432" s="338"/>
      <c r="AH432" s="336"/>
      <c r="AI432" s="161">
        <f t="shared" si="226"/>
        <v>0</v>
      </c>
      <c r="AJ432" s="162">
        <f t="shared" si="211"/>
        <v>12.5</v>
      </c>
      <c r="AK432" s="163">
        <f t="shared" si="227"/>
        <v>12.5</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f t="shared" si="212"/>
        <v>5</v>
      </c>
      <c r="AX432" s="165" t="str">
        <f t="shared" si="213"/>
        <v/>
      </c>
      <c r="AY432" s="193">
        <f t="shared" si="214"/>
        <v>5</v>
      </c>
      <c r="AZ432" s="183" t="str">
        <f t="shared" si="215"/>
        <v/>
      </c>
      <c r="BA432" s="173">
        <f t="shared" si="216"/>
        <v>0.25</v>
      </c>
      <c r="BB432" s="174" t="str">
        <f t="shared" si="217"/>
        <v/>
      </c>
      <c r="BC432" s="186">
        <f t="shared" si="240"/>
        <v>0.25</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t="s">
        <v>3900</v>
      </c>
      <c r="E433" s="16" t="s">
        <v>3649</v>
      </c>
      <c r="F433" s="17"/>
      <c r="G433" s="134">
        <v>44315</v>
      </c>
      <c r="H433" s="135">
        <v>44342</v>
      </c>
      <c r="I433" s="141" t="s">
        <v>27</v>
      </c>
      <c r="J433" s="25" t="s">
        <v>27</v>
      </c>
      <c r="K433" s="145" t="s">
        <v>27</v>
      </c>
      <c r="L433" s="28"/>
      <c r="M433" s="395">
        <v>44342</v>
      </c>
      <c r="N433" s="158">
        <f t="shared" si="223"/>
        <v>20</v>
      </c>
      <c r="O433" s="27"/>
      <c r="P433" s="27"/>
      <c r="Q433" s="27" t="s">
        <v>27</v>
      </c>
      <c r="R433" s="27"/>
      <c r="S433" s="27"/>
      <c r="T433" s="28"/>
      <c r="U433" s="29"/>
      <c r="V433" s="32">
        <v>0.25</v>
      </c>
      <c r="W433" s="318">
        <v>0.25</v>
      </c>
      <c r="X433" s="319">
        <v>0.5</v>
      </c>
      <c r="Y433" s="160">
        <f t="shared" si="209"/>
        <v>1</v>
      </c>
      <c r="Z433" s="159">
        <f t="shared" si="224"/>
        <v>7.5</v>
      </c>
      <c r="AA433" s="327"/>
      <c r="AB433" s="400">
        <f t="shared" si="233"/>
        <v>-30</v>
      </c>
      <c r="AC433" s="371"/>
      <c r="AD433" s="226" t="str">
        <f t="shared" si="210"/>
        <v/>
      </c>
      <c r="AE433" s="368">
        <f t="shared" si="225"/>
        <v>-22.5</v>
      </c>
      <c r="AF433" s="339"/>
      <c r="AG433" s="338"/>
      <c r="AH433" s="336"/>
      <c r="AI433" s="161">
        <f t="shared" si="226"/>
        <v>0</v>
      </c>
      <c r="AJ433" s="162">
        <f t="shared" si="211"/>
        <v>17.5</v>
      </c>
      <c r="AK433" s="163">
        <f t="shared" si="227"/>
        <v>17.5</v>
      </c>
      <c r="AL433" s="164">
        <f t="shared" si="228"/>
        <v>0</v>
      </c>
      <c r="AM433" s="164">
        <f t="shared" si="229"/>
        <v>0</v>
      </c>
      <c r="AN433" s="164">
        <f t="shared" si="230"/>
        <v>17.5</v>
      </c>
      <c r="AO433" s="164">
        <f t="shared" si="231"/>
        <v>17.5</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f t="shared" si="212"/>
        <v>20</v>
      </c>
      <c r="AX433" s="165">
        <f t="shared" si="213"/>
        <v>20</v>
      </c>
      <c r="AY433" s="193" t="str">
        <f t="shared" si="214"/>
        <v/>
      </c>
      <c r="AZ433" s="183" t="str">
        <f t="shared" si="215"/>
        <v/>
      </c>
      <c r="BA433" s="173">
        <f t="shared" si="216"/>
        <v>0.25</v>
      </c>
      <c r="BB433" s="174">
        <f t="shared" si="217"/>
        <v>0.25</v>
      </c>
      <c r="BC433" s="186" t="str">
        <f t="shared" si="240"/>
        <v/>
      </c>
      <c r="BD433" s="174" t="str">
        <f t="shared" si="218"/>
        <v/>
      </c>
      <c r="BE433" s="201">
        <f t="shared" si="219"/>
        <v>0.25</v>
      </c>
      <c r="BF433" s="174">
        <f t="shared" si="220"/>
        <v>0.25</v>
      </c>
      <c r="BG433" s="186" t="str">
        <f t="shared" si="221"/>
        <v/>
      </c>
      <c r="BH433" s="175" t="str">
        <f t="shared" si="222"/>
        <v/>
      </c>
      <c r="BI433" s="632"/>
      <c r="BQ433" s="57" t="s">
        <v>2469</v>
      </c>
    </row>
    <row r="434" spans="1:69" ht="18.75" x14ac:dyDescent="0.3">
      <c r="A434" s="221"/>
      <c r="B434" s="222"/>
      <c r="C434" s="214">
        <v>423</v>
      </c>
      <c r="D434" s="207" t="s">
        <v>3901</v>
      </c>
      <c r="E434" s="18" t="s">
        <v>3649</v>
      </c>
      <c r="F434" s="17"/>
      <c r="G434" s="134">
        <v>44340</v>
      </c>
      <c r="H434" s="135">
        <v>44342</v>
      </c>
      <c r="I434" s="141" t="s">
        <v>27</v>
      </c>
      <c r="J434" s="25"/>
      <c r="K434" s="145"/>
      <c r="L434" s="28"/>
      <c r="M434" s="395">
        <v>44342</v>
      </c>
      <c r="N434" s="158">
        <f t="shared" si="223"/>
        <v>3</v>
      </c>
      <c r="O434" s="27"/>
      <c r="P434" s="27"/>
      <c r="Q434" s="27" t="s">
        <v>27</v>
      </c>
      <c r="R434" s="27"/>
      <c r="S434" s="27"/>
      <c r="T434" s="28"/>
      <c r="U434" s="29"/>
      <c r="V434" s="32">
        <v>0.5</v>
      </c>
      <c r="W434" s="318">
        <v>7.75</v>
      </c>
      <c r="X434" s="319">
        <v>1.5</v>
      </c>
      <c r="Y434" s="160">
        <f t="shared" si="209"/>
        <v>9.75</v>
      </c>
      <c r="Z434" s="159">
        <f t="shared" si="224"/>
        <v>160</v>
      </c>
      <c r="AA434" s="327"/>
      <c r="AB434" s="400">
        <f t="shared" si="233"/>
        <v>-30</v>
      </c>
      <c r="AC434" s="371"/>
      <c r="AD434" s="226" t="str">
        <f t="shared" si="210"/>
        <v/>
      </c>
      <c r="AE434" s="368">
        <f t="shared" si="225"/>
        <v>130</v>
      </c>
      <c r="AF434" s="339">
        <v>1.25</v>
      </c>
      <c r="AG434" s="338">
        <v>1.25</v>
      </c>
      <c r="AH434" s="336">
        <v>131.25</v>
      </c>
      <c r="AI434" s="161">
        <f t="shared" si="226"/>
        <v>131.25</v>
      </c>
      <c r="AJ434" s="162">
        <f t="shared" si="211"/>
        <v>191.25</v>
      </c>
      <c r="AK434" s="163">
        <f t="shared" si="227"/>
        <v>60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f t="shared" si="236"/>
        <v>131.25</v>
      </c>
      <c r="AT434" s="613" t="str">
        <f t="shared" si="237"/>
        <v xml:space="preserve"> </v>
      </c>
      <c r="AU434" s="613" t="str">
        <f t="shared" si="238"/>
        <v xml:space="preserve"> </v>
      </c>
      <c r="AV434" s="614" t="str">
        <f t="shared" si="239"/>
        <v xml:space="preserve"> </v>
      </c>
      <c r="AW434" s="196">
        <f t="shared" si="212"/>
        <v>3</v>
      </c>
      <c r="AX434" s="165" t="str">
        <f t="shared" si="213"/>
        <v/>
      </c>
      <c r="AY434" s="193">
        <f t="shared" si="214"/>
        <v>3</v>
      </c>
      <c r="AZ434" s="183" t="str">
        <f t="shared" si="215"/>
        <v/>
      </c>
      <c r="BA434" s="173">
        <f t="shared" si="216"/>
        <v>0.5</v>
      </c>
      <c r="BB434" s="174" t="str">
        <f t="shared" si="217"/>
        <v/>
      </c>
      <c r="BC434" s="186">
        <f t="shared" si="240"/>
        <v>0.5</v>
      </c>
      <c r="BD434" s="174" t="str">
        <f t="shared" si="218"/>
        <v/>
      </c>
      <c r="BE434" s="201">
        <f t="shared" si="219"/>
        <v>7.75</v>
      </c>
      <c r="BF434" s="174" t="str">
        <f t="shared" si="220"/>
        <v/>
      </c>
      <c r="BG434" s="186">
        <f t="shared" si="221"/>
        <v>7.75</v>
      </c>
      <c r="BH434" s="175" t="str">
        <f t="shared" si="222"/>
        <v/>
      </c>
      <c r="BI434" s="632"/>
      <c r="BQ434" s="57" t="s">
        <v>2470</v>
      </c>
    </row>
    <row r="435" spans="1:69" ht="18.75" x14ac:dyDescent="0.3">
      <c r="A435" s="221"/>
      <c r="B435" s="222"/>
      <c r="C435" s="213">
        <v>424</v>
      </c>
      <c r="D435" s="205" t="s">
        <v>3902</v>
      </c>
      <c r="E435" s="16" t="s">
        <v>3649</v>
      </c>
      <c r="F435" s="17"/>
      <c r="G435" s="134">
        <v>44341</v>
      </c>
      <c r="H435" s="135">
        <v>44342</v>
      </c>
      <c r="I435" s="141" t="s">
        <v>27</v>
      </c>
      <c r="J435" s="25"/>
      <c r="K435" s="145"/>
      <c r="L435" s="28"/>
      <c r="M435" s="395">
        <v>44342</v>
      </c>
      <c r="N435" s="158">
        <f t="shared" si="223"/>
        <v>2</v>
      </c>
      <c r="O435" s="27"/>
      <c r="P435" s="27" t="s">
        <v>27</v>
      </c>
      <c r="Q435" s="27"/>
      <c r="R435" s="27"/>
      <c r="S435" s="27"/>
      <c r="T435" s="28"/>
      <c r="U435" s="29"/>
      <c r="V435" s="32">
        <v>0.25</v>
      </c>
      <c r="W435" s="318"/>
      <c r="X435" s="319">
        <v>0.5</v>
      </c>
      <c r="Y435" s="160">
        <f t="shared" si="209"/>
        <v>0.75</v>
      </c>
      <c r="Z435" s="159">
        <f t="shared" si="224"/>
        <v>2.5</v>
      </c>
      <c r="AA435" s="327"/>
      <c r="AB435" s="400">
        <f t="shared" si="233"/>
        <v>-30</v>
      </c>
      <c r="AC435" s="371"/>
      <c r="AD435" s="226" t="str">
        <f t="shared" si="210"/>
        <v/>
      </c>
      <c r="AE435" s="368">
        <f t="shared" si="225"/>
        <v>-27.5</v>
      </c>
      <c r="AF435" s="339"/>
      <c r="AG435" s="338"/>
      <c r="AH435" s="336"/>
      <c r="AI435" s="161">
        <f t="shared" si="226"/>
        <v>0</v>
      </c>
      <c r="AJ435" s="162">
        <f t="shared" si="211"/>
        <v>12.5</v>
      </c>
      <c r="AK435" s="163">
        <f t="shared" si="227"/>
        <v>12.5</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f t="shared" si="212"/>
        <v>2</v>
      </c>
      <c r="AX435" s="165" t="str">
        <f t="shared" si="213"/>
        <v/>
      </c>
      <c r="AY435" s="193">
        <f t="shared" si="214"/>
        <v>2</v>
      </c>
      <c r="AZ435" s="183" t="str">
        <f t="shared" si="215"/>
        <v/>
      </c>
      <c r="BA435" s="173">
        <f t="shared" si="216"/>
        <v>0.25</v>
      </c>
      <c r="BB435" s="174" t="str">
        <f t="shared" si="217"/>
        <v/>
      </c>
      <c r="BC435" s="186">
        <f t="shared" si="240"/>
        <v>0.25</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t="s">
        <v>3903</v>
      </c>
      <c r="E436" s="16" t="s">
        <v>3649</v>
      </c>
      <c r="F436" s="17"/>
      <c r="G436" s="134">
        <v>44341</v>
      </c>
      <c r="H436" s="135">
        <v>44342</v>
      </c>
      <c r="I436" s="141" t="s">
        <v>27</v>
      </c>
      <c r="J436" s="25"/>
      <c r="K436" s="145"/>
      <c r="L436" s="28"/>
      <c r="M436" s="395">
        <v>44342</v>
      </c>
      <c r="N436" s="158">
        <f t="shared" si="223"/>
        <v>2</v>
      </c>
      <c r="O436" s="27"/>
      <c r="P436" s="27"/>
      <c r="Q436" s="27" t="s">
        <v>27</v>
      </c>
      <c r="R436" s="27"/>
      <c r="S436" s="27"/>
      <c r="T436" s="28"/>
      <c r="U436" s="29"/>
      <c r="V436" s="32">
        <v>0.25</v>
      </c>
      <c r="W436" s="318">
        <v>5</v>
      </c>
      <c r="X436" s="319">
        <v>2</v>
      </c>
      <c r="Y436" s="160">
        <f t="shared" si="209"/>
        <v>7.25</v>
      </c>
      <c r="Z436" s="159">
        <f t="shared" si="224"/>
        <v>102.5</v>
      </c>
      <c r="AA436" s="327"/>
      <c r="AB436" s="400">
        <f t="shared" si="233"/>
        <v>-30</v>
      </c>
      <c r="AC436" s="371"/>
      <c r="AD436" s="226" t="str">
        <f t="shared" si="210"/>
        <v/>
      </c>
      <c r="AE436" s="368">
        <f t="shared" si="225"/>
        <v>72.5</v>
      </c>
      <c r="AF436" s="339">
        <v>1.25</v>
      </c>
      <c r="AG436" s="338">
        <v>1.25</v>
      </c>
      <c r="AH436" s="336">
        <v>73.75</v>
      </c>
      <c r="AI436" s="161">
        <f t="shared" si="226"/>
        <v>73.75</v>
      </c>
      <c r="AJ436" s="162">
        <f t="shared" si="211"/>
        <v>143.75</v>
      </c>
      <c r="AK436" s="163">
        <f t="shared" si="227"/>
        <v>70</v>
      </c>
      <c r="AL436" s="164">
        <f t="shared" si="228"/>
        <v>0</v>
      </c>
      <c r="AM436" s="164">
        <f t="shared" si="229"/>
        <v>0</v>
      </c>
      <c r="AN436" s="164">
        <f t="shared" si="230"/>
        <v>0</v>
      </c>
      <c r="AO436" s="164">
        <f t="shared" si="231"/>
        <v>0</v>
      </c>
      <c r="AP436" s="610" t="str">
        <f t="shared" si="234"/>
        <v xml:space="preserve"> </v>
      </c>
      <c r="AQ436" s="613" t="str">
        <f t="shared" si="232"/>
        <v xml:space="preserve"> </v>
      </c>
      <c r="AR436" s="613">
        <f t="shared" si="235"/>
        <v>73.75</v>
      </c>
      <c r="AS436" s="613" t="str">
        <f t="shared" si="236"/>
        <v xml:space="preserve"> </v>
      </c>
      <c r="AT436" s="613" t="str">
        <f t="shared" si="237"/>
        <v xml:space="preserve"> </v>
      </c>
      <c r="AU436" s="613" t="str">
        <f t="shared" si="238"/>
        <v xml:space="preserve"> </v>
      </c>
      <c r="AV436" s="614" t="str">
        <f t="shared" si="239"/>
        <v xml:space="preserve"> </v>
      </c>
      <c r="AW436" s="196">
        <f t="shared" si="212"/>
        <v>2</v>
      </c>
      <c r="AX436" s="165" t="str">
        <f t="shared" si="213"/>
        <v/>
      </c>
      <c r="AY436" s="193">
        <f t="shared" si="214"/>
        <v>2</v>
      </c>
      <c r="AZ436" s="183" t="str">
        <f t="shared" si="215"/>
        <v/>
      </c>
      <c r="BA436" s="173">
        <f t="shared" si="216"/>
        <v>0.25</v>
      </c>
      <c r="BB436" s="174" t="str">
        <f t="shared" si="217"/>
        <v/>
      </c>
      <c r="BC436" s="186">
        <f t="shared" si="240"/>
        <v>0.25</v>
      </c>
      <c r="BD436" s="174" t="str">
        <f t="shared" si="218"/>
        <v/>
      </c>
      <c r="BE436" s="201">
        <f t="shared" si="219"/>
        <v>5</v>
      </c>
      <c r="BF436" s="174" t="str">
        <f t="shared" si="220"/>
        <v/>
      </c>
      <c r="BG436" s="186">
        <f t="shared" si="221"/>
        <v>5</v>
      </c>
      <c r="BH436" s="175" t="str">
        <f t="shared" si="222"/>
        <v/>
      </c>
      <c r="BI436" s="632"/>
      <c r="BQ436" s="57" t="s">
        <v>2472</v>
      </c>
    </row>
    <row r="437" spans="1:69" ht="18.75" x14ac:dyDescent="0.3">
      <c r="A437" s="221"/>
      <c r="B437" s="222"/>
      <c r="C437" s="213">
        <v>426</v>
      </c>
      <c r="D437" s="204" t="s">
        <v>3874</v>
      </c>
      <c r="E437" s="16" t="s">
        <v>3649</v>
      </c>
      <c r="F437" s="17"/>
      <c r="G437" s="134">
        <v>44343</v>
      </c>
      <c r="H437" s="135">
        <v>44344</v>
      </c>
      <c r="I437" s="141" t="s">
        <v>27</v>
      </c>
      <c r="J437" s="25"/>
      <c r="K437" s="145"/>
      <c r="L437" s="28"/>
      <c r="M437" s="395">
        <v>44344</v>
      </c>
      <c r="N437" s="158">
        <f t="shared" si="223"/>
        <v>2</v>
      </c>
      <c r="O437" s="27"/>
      <c r="P437" s="27"/>
      <c r="Q437" s="27" t="s">
        <v>27</v>
      </c>
      <c r="R437" s="27"/>
      <c r="S437" s="27"/>
      <c r="T437" s="28"/>
      <c r="U437" s="29"/>
      <c r="V437" s="32">
        <v>0.25</v>
      </c>
      <c r="W437" s="318">
        <v>4.25</v>
      </c>
      <c r="X437" s="319">
        <v>2</v>
      </c>
      <c r="Y437" s="160">
        <f t="shared" si="209"/>
        <v>6.5</v>
      </c>
      <c r="Z437" s="159">
        <f t="shared" si="224"/>
        <v>87.5</v>
      </c>
      <c r="AA437" s="327"/>
      <c r="AB437" s="400">
        <f t="shared" si="233"/>
        <v>-30</v>
      </c>
      <c r="AC437" s="371"/>
      <c r="AD437" s="226" t="str">
        <f t="shared" si="210"/>
        <v/>
      </c>
      <c r="AE437" s="368">
        <f t="shared" si="225"/>
        <v>57.5</v>
      </c>
      <c r="AF437" s="339">
        <v>1.25</v>
      </c>
      <c r="AG437" s="338">
        <v>1.25</v>
      </c>
      <c r="AH437" s="336">
        <v>58.75</v>
      </c>
      <c r="AI437" s="161">
        <f t="shared" si="226"/>
        <v>58.75</v>
      </c>
      <c r="AJ437" s="162">
        <f t="shared" si="211"/>
        <v>128.75</v>
      </c>
      <c r="AK437" s="163">
        <f t="shared" si="227"/>
        <v>70</v>
      </c>
      <c r="AL437" s="164">
        <f t="shared" si="228"/>
        <v>0</v>
      </c>
      <c r="AM437" s="164">
        <f t="shared" si="229"/>
        <v>0</v>
      </c>
      <c r="AN437" s="164">
        <f t="shared" si="230"/>
        <v>0</v>
      </c>
      <c r="AO437" s="164">
        <f t="shared" si="231"/>
        <v>0</v>
      </c>
      <c r="AP437" s="610" t="str">
        <f t="shared" si="234"/>
        <v xml:space="preserve"> </v>
      </c>
      <c r="AQ437" s="613" t="str">
        <f t="shared" si="232"/>
        <v xml:space="preserve"> </v>
      </c>
      <c r="AR437" s="613">
        <f t="shared" si="235"/>
        <v>58.75</v>
      </c>
      <c r="AS437" s="613" t="str">
        <f t="shared" si="236"/>
        <v xml:space="preserve"> </v>
      </c>
      <c r="AT437" s="613" t="str">
        <f t="shared" si="237"/>
        <v xml:space="preserve"> </v>
      </c>
      <c r="AU437" s="613" t="str">
        <f t="shared" si="238"/>
        <v xml:space="preserve"> </v>
      </c>
      <c r="AV437" s="614" t="str">
        <f t="shared" si="239"/>
        <v xml:space="preserve"> </v>
      </c>
      <c r="AW437" s="196">
        <f t="shared" si="212"/>
        <v>2</v>
      </c>
      <c r="AX437" s="165" t="str">
        <f t="shared" si="213"/>
        <v/>
      </c>
      <c r="AY437" s="193">
        <f t="shared" si="214"/>
        <v>2</v>
      </c>
      <c r="AZ437" s="183" t="str">
        <f t="shared" si="215"/>
        <v/>
      </c>
      <c r="BA437" s="173">
        <f t="shared" si="216"/>
        <v>0.25</v>
      </c>
      <c r="BB437" s="174" t="str">
        <f t="shared" si="217"/>
        <v/>
      </c>
      <c r="BC437" s="186">
        <f t="shared" si="240"/>
        <v>0.25</v>
      </c>
      <c r="BD437" s="174" t="str">
        <f t="shared" si="218"/>
        <v/>
      </c>
      <c r="BE437" s="201">
        <f t="shared" si="219"/>
        <v>4.25</v>
      </c>
      <c r="BF437" s="174" t="str">
        <f t="shared" si="220"/>
        <v/>
      </c>
      <c r="BG437" s="186">
        <f t="shared" si="221"/>
        <v>4.25</v>
      </c>
      <c r="BH437" s="175" t="str">
        <f t="shared" si="222"/>
        <v/>
      </c>
      <c r="BI437" s="632"/>
      <c r="BQ437" s="57" t="s">
        <v>2473</v>
      </c>
    </row>
    <row r="438" spans="1:69" ht="18.75" x14ac:dyDescent="0.3">
      <c r="A438" s="221"/>
      <c r="B438" s="222"/>
      <c r="C438" s="214">
        <v>427</v>
      </c>
      <c r="D438" s="207" t="s">
        <v>3904</v>
      </c>
      <c r="E438" s="18" t="s">
        <v>3649</v>
      </c>
      <c r="F438" s="17"/>
      <c r="G438" s="134">
        <v>44341</v>
      </c>
      <c r="H438" s="645">
        <v>44344</v>
      </c>
      <c r="I438" s="141" t="s">
        <v>27</v>
      </c>
      <c r="J438" s="25"/>
      <c r="K438" s="145"/>
      <c r="L438" s="28"/>
      <c r="M438" s="646">
        <v>44344</v>
      </c>
      <c r="N438" s="158">
        <f t="shared" si="223"/>
        <v>4</v>
      </c>
      <c r="O438" s="27"/>
      <c r="P438" s="27" t="s">
        <v>27</v>
      </c>
      <c r="Q438" s="27"/>
      <c r="R438" s="27"/>
      <c r="S438" s="27"/>
      <c r="T438" s="28"/>
      <c r="U438" s="29"/>
      <c r="V438" s="32">
        <v>0.25</v>
      </c>
      <c r="W438" s="318"/>
      <c r="X438" s="319">
        <v>0.75</v>
      </c>
      <c r="Y438" s="160">
        <f t="shared" si="209"/>
        <v>1</v>
      </c>
      <c r="Z438" s="159">
        <f t="shared" si="224"/>
        <v>2.5</v>
      </c>
      <c r="AA438" s="327"/>
      <c r="AB438" s="400">
        <f t="shared" si="233"/>
        <v>-30</v>
      </c>
      <c r="AC438" s="371"/>
      <c r="AD438" s="226" t="str">
        <f t="shared" si="210"/>
        <v/>
      </c>
      <c r="AE438" s="368">
        <f t="shared" si="225"/>
        <v>-27.5</v>
      </c>
      <c r="AF438" s="339"/>
      <c r="AG438" s="338"/>
      <c r="AH438" s="336"/>
      <c r="AI438" s="161">
        <f t="shared" si="226"/>
        <v>0</v>
      </c>
      <c r="AJ438" s="162">
        <f t="shared" si="211"/>
        <v>17.5</v>
      </c>
      <c r="AK438" s="163">
        <f t="shared" si="227"/>
        <v>17.5</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f t="shared" si="212"/>
        <v>4</v>
      </c>
      <c r="AX438" s="165" t="str">
        <f t="shared" si="213"/>
        <v/>
      </c>
      <c r="AY438" s="193">
        <f t="shared" si="214"/>
        <v>4</v>
      </c>
      <c r="AZ438" s="183" t="str">
        <f t="shared" si="215"/>
        <v/>
      </c>
      <c r="BA438" s="173">
        <f t="shared" si="216"/>
        <v>0.25</v>
      </c>
      <c r="BB438" s="174" t="str">
        <f t="shared" si="217"/>
        <v/>
      </c>
      <c r="BC438" s="186">
        <f t="shared" si="240"/>
        <v>0.25</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5" t="s">
        <v>3905</v>
      </c>
      <c r="E439" s="16" t="s">
        <v>3649</v>
      </c>
      <c r="F439" s="17"/>
      <c r="G439" s="134">
        <v>44342</v>
      </c>
      <c r="H439" s="135">
        <v>44355</v>
      </c>
      <c r="I439" s="141" t="s">
        <v>27</v>
      </c>
      <c r="J439" s="25"/>
      <c r="K439" s="145"/>
      <c r="L439" s="28"/>
      <c r="M439" s="395">
        <v>44355</v>
      </c>
      <c r="N439" s="158">
        <f t="shared" si="223"/>
        <v>10</v>
      </c>
      <c r="O439" s="27"/>
      <c r="P439" s="27"/>
      <c r="Q439" s="27"/>
      <c r="R439" s="27"/>
      <c r="S439" s="27" t="s">
        <v>27</v>
      </c>
      <c r="T439" s="28"/>
      <c r="U439" s="29"/>
      <c r="V439" s="32">
        <v>1</v>
      </c>
      <c r="W439" s="318"/>
      <c r="X439" s="319">
        <v>0.25</v>
      </c>
      <c r="Y439" s="160">
        <f t="shared" si="209"/>
        <v>1.25</v>
      </c>
      <c r="Z439" s="159">
        <f t="shared" si="224"/>
        <v>10</v>
      </c>
      <c r="AA439" s="327"/>
      <c r="AB439" s="400">
        <f t="shared" si="233"/>
        <v>-30</v>
      </c>
      <c r="AC439" s="371"/>
      <c r="AD439" s="226" t="str">
        <f t="shared" si="210"/>
        <v/>
      </c>
      <c r="AE439" s="368">
        <f t="shared" si="225"/>
        <v>-20</v>
      </c>
      <c r="AF439" s="339"/>
      <c r="AG439" s="338"/>
      <c r="AH439" s="336"/>
      <c r="AI439" s="161">
        <f t="shared" si="226"/>
        <v>0</v>
      </c>
      <c r="AJ439" s="162">
        <f t="shared" si="211"/>
        <v>15</v>
      </c>
      <c r="AK439" s="163">
        <f t="shared" si="227"/>
        <v>15</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f t="shared" si="212"/>
        <v>10</v>
      </c>
      <c r="AX439" s="165" t="str">
        <f t="shared" si="213"/>
        <v/>
      </c>
      <c r="AY439" s="193">
        <f t="shared" si="214"/>
        <v>10</v>
      </c>
      <c r="AZ439" s="183" t="str">
        <f t="shared" si="215"/>
        <v/>
      </c>
      <c r="BA439" s="173">
        <f t="shared" si="216"/>
        <v>1</v>
      </c>
      <c r="BB439" s="174" t="str">
        <f t="shared" si="217"/>
        <v/>
      </c>
      <c r="BC439" s="186">
        <f t="shared" si="240"/>
        <v>1</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t="s">
        <v>3906</v>
      </c>
      <c r="E440" s="16" t="s">
        <v>3649</v>
      </c>
      <c r="F440" s="17"/>
      <c r="G440" s="134">
        <v>44351</v>
      </c>
      <c r="H440" s="135">
        <v>44356</v>
      </c>
      <c r="I440" s="141" t="s">
        <v>27</v>
      </c>
      <c r="J440" s="25"/>
      <c r="K440" s="145"/>
      <c r="L440" s="28"/>
      <c r="M440" s="395">
        <v>44356</v>
      </c>
      <c r="N440" s="158">
        <f t="shared" si="223"/>
        <v>4</v>
      </c>
      <c r="O440" s="27"/>
      <c r="P440" s="27"/>
      <c r="Q440" s="27" t="s">
        <v>27</v>
      </c>
      <c r="R440" s="27"/>
      <c r="S440" s="27"/>
      <c r="T440" s="28" t="s">
        <v>27</v>
      </c>
      <c r="U440" s="29"/>
      <c r="V440" s="32">
        <v>0.25</v>
      </c>
      <c r="W440" s="318"/>
      <c r="X440" s="319">
        <v>0.5</v>
      </c>
      <c r="Y440" s="160">
        <f t="shared" si="209"/>
        <v>0.75</v>
      </c>
      <c r="Z440" s="159">
        <f t="shared" si="224"/>
        <v>2.5</v>
      </c>
      <c r="AA440" s="327"/>
      <c r="AB440" s="400">
        <f t="shared" si="233"/>
        <v>-30</v>
      </c>
      <c r="AC440" s="371"/>
      <c r="AD440" s="226" t="str">
        <f t="shared" si="210"/>
        <v/>
      </c>
      <c r="AE440" s="368">
        <f t="shared" si="225"/>
        <v>-27.5</v>
      </c>
      <c r="AF440" s="339"/>
      <c r="AG440" s="338"/>
      <c r="AH440" s="336"/>
      <c r="AI440" s="161">
        <f t="shared" si="226"/>
        <v>0</v>
      </c>
      <c r="AJ440" s="162">
        <f t="shared" si="211"/>
        <v>12.5</v>
      </c>
      <c r="AK440" s="163">
        <f t="shared" si="227"/>
        <v>12.5</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f t="shared" si="212"/>
        <v>4</v>
      </c>
      <c r="AX440" s="165" t="str">
        <f t="shared" si="213"/>
        <v/>
      </c>
      <c r="AY440" s="193">
        <f t="shared" si="214"/>
        <v>4</v>
      </c>
      <c r="AZ440" s="183" t="str">
        <f t="shared" si="215"/>
        <v/>
      </c>
      <c r="BA440" s="173">
        <f t="shared" si="216"/>
        <v>0.25</v>
      </c>
      <c r="BB440" s="174" t="str">
        <f t="shared" si="217"/>
        <v/>
      </c>
      <c r="BC440" s="186">
        <f t="shared" si="240"/>
        <v>0.25</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t="s">
        <v>3907</v>
      </c>
      <c r="E441" s="16" t="s">
        <v>3649</v>
      </c>
      <c r="F441" s="17"/>
      <c r="G441" s="134">
        <v>44351</v>
      </c>
      <c r="H441" s="135">
        <v>44356</v>
      </c>
      <c r="I441" s="141" t="s">
        <v>27</v>
      </c>
      <c r="J441" s="25"/>
      <c r="K441" s="145"/>
      <c r="L441" s="28"/>
      <c r="M441" s="395">
        <v>44356</v>
      </c>
      <c r="N441" s="158">
        <f t="shared" si="223"/>
        <v>4</v>
      </c>
      <c r="O441" s="27"/>
      <c r="P441" s="27"/>
      <c r="Q441" s="27" t="s">
        <v>27</v>
      </c>
      <c r="R441" s="27"/>
      <c r="S441" s="27"/>
      <c r="T441" s="28"/>
      <c r="U441" s="29"/>
      <c r="V441" s="32">
        <v>0.25</v>
      </c>
      <c r="W441" s="318">
        <v>4.25</v>
      </c>
      <c r="X441" s="319">
        <v>2.5</v>
      </c>
      <c r="Y441" s="160">
        <f t="shared" si="209"/>
        <v>7</v>
      </c>
      <c r="Z441" s="159">
        <f t="shared" si="224"/>
        <v>87.5</v>
      </c>
      <c r="AA441" s="327"/>
      <c r="AB441" s="400">
        <f t="shared" si="233"/>
        <v>-30</v>
      </c>
      <c r="AC441" s="371"/>
      <c r="AD441" s="226" t="str">
        <f t="shared" si="210"/>
        <v/>
      </c>
      <c r="AE441" s="368">
        <f t="shared" si="225"/>
        <v>57.5</v>
      </c>
      <c r="AF441" s="339">
        <v>1.25</v>
      </c>
      <c r="AG441" s="338">
        <v>1.25</v>
      </c>
      <c r="AH441" s="336">
        <v>58.75</v>
      </c>
      <c r="AI441" s="161">
        <f t="shared" si="226"/>
        <v>58.75</v>
      </c>
      <c r="AJ441" s="162">
        <f t="shared" si="211"/>
        <v>138.75</v>
      </c>
      <c r="AK441" s="163">
        <f t="shared" si="227"/>
        <v>80</v>
      </c>
      <c r="AL441" s="164">
        <f t="shared" si="228"/>
        <v>0</v>
      </c>
      <c r="AM441" s="164">
        <f t="shared" si="229"/>
        <v>0</v>
      </c>
      <c r="AN441" s="164">
        <f t="shared" si="230"/>
        <v>0</v>
      </c>
      <c r="AO441" s="164">
        <f t="shared" si="231"/>
        <v>0</v>
      </c>
      <c r="AP441" s="610" t="str">
        <f t="shared" si="234"/>
        <v xml:space="preserve"> </v>
      </c>
      <c r="AQ441" s="613" t="str">
        <f t="shared" si="232"/>
        <v xml:space="preserve"> </v>
      </c>
      <c r="AR441" s="613">
        <f t="shared" si="235"/>
        <v>58.75</v>
      </c>
      <c r="AS441" s="613" t="str">
        <f t="shared" si="236"/>
        <v xml:space="preserve"> </v>
      </c>
      <c r="AT441" s="613" t="str">
        <f t="shared" si="237"/>
        <v xml:space="preserve"> </v>
      </c>
      <c r="AU441" s="613" t="str">
        <f t="shared" si="238"/>
        <v xml:space="preserve"> </v>
      </c>
      <c r="AV441" s="614" t="str">
        <f t="shared" si="239"/>
        <v xml:space="preserve"> </v>
      </c>
      <c r="AW441" s="196">
        <f t="shared" si="212"/>
        <v>4</v>
      </c>
      <c r="AX441" s="165" t="str">
        <f t="shared" si="213"/>
        <v/>
      </c>
      <c r="AY441" s="193">
        <f t="shared" si="214"/>
        <v>4</v>
      </c>
      <c r="AZ441" s="183" t="str">
        <f t="shared" si="215"/>
        <v/>
      </c>
      <c r="BA441" s="173">
        <f t="shared" si="216"/>
        <v>0.25</v>
      </c>
      <c r="BB441" s="174" t="str">
        <f t="shared" si="217"/>
        <v/>
      </c>
      <c r="BC441" s="186">
        <f t="shared" si="240"/>
        <v>0.25</v>
      </c>
      <c r="BD441" s="174" t="str">
        <f t="shared" si="218"/>
        <v/>
      </c>
      <c r="BE441" s="201">
        <f t="shared" si="219"/>
        <v>4.25</v>
      </c>
      <c r="BF441" s="174" t="str">
        <f t="shared" si="220"/>
        <v/>
      </c>
      <c r="BG441" s="186">
        <f t="shared" si="221"/>
        <v>4.25</v>
      </c>
      <c r="BH441" s="175" t="str">
        <f t="shared" si="222"/>
        <v/>
      </c>
      <c r="BI441" s="632"/>
      <c r="BQ441" s="57" t="s">
        <v>2476</v>
      </c>
    </row>
    <row r="442" spans="1:69" ht="18.75" x14ac:dyDescent="0.3">
      <c r="A442" s="221"/>
      <c r="B442" s="222"/>
      <c r="C442" s="213">
        <v>431</v>
      </c>
      <c r="D442" s="207" t="s">
        <v>3908</v>
      </c>
      <c r="E442" s="18" t="s">
        <v>3649</v>
      </c>
      <c r="F442" s="17"/>
      <c r="G442" s="134">
        <v>44351</v>
      </c>
      <c r="H442" s="135">
        <v>44357</v>
      </c>
      <c r="I442" s="141" t="s">
        <v>27</v>
      </c>
      <c r="J442" s="25"/>
      <c r="K442" s="145"/>
      <c r="L442" s="28"/>
      <c r="M442" s="395">
        <v>44357</v>
      </c>
      <c r="N442" s="158">
        <f t="shared" si="223"/>
        <v>5</v>
      </c>
      <c r="O442" s="27"/>
      <c r="P442" s="27"/>
      <c r="Q442" s="27" t="s">
        <v>27</v>
      </c>
      <c r="R442" s="27"/>
      <c r="S442" s="27"/>
      <c r="T442" s="28"/>
      <c r="U442" s="29"/>
      <c r="V442" s="32">
        <v>0.5</v>
      </c>
      <c r="W442" s="318">
        <v>21</v>
      </c>
      <c r="X442" s="319">
        <v>8</v>
      </c>
      <c r="Y442" s="160">
        <f t="shared" si="209"/>
        <v>29.5</v>
      </c>
      <c r="Z442" s="159">
        <f t="shared" si="224"/>
        <v>425</v>
      </c>
      <c r="AA442" s="327"/>
      <c r="AB442" s="400">
        <f t="shared" si="233"/>
        <v>-30</v>
      </c>
      <c r="AC442" s="371"/>
      <c r="AD442" s="226" t="str">
        <f t="shared" si="210"/>
        <v/>
      </c>
      <c r="AE442" s="368">
        <f t="shared" si="225"/>
        <v>395</v>
      </c>
      <c r="AF442" s="339">
        <v>2.5</v>
      </c>
      <c r="AG442" s="338">
        <v>2.5</v>
      </c>
      <c r="AH442" s="336">
        <v>397.5</v>
      </c>
      <c r="AI442" s="161">
        <f t="shared" si="226"/>
        <v>397.5</v>
      </c>
      <c r="AJ442" s="162">
        <f t="shared" si="211"/>
        <v>587.5</v>
      </c>
      <c r="AK442" s="163">
        <f t="shared" si="227"/>
        <v>190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f t="shared" si="236"/>
        <v>397.5</v>
      </c>
      <c r="AT442" s="613" t="str">
        <f t="shared" si="237"/>
        <v xml:space="preserve"> </v>
      </c>
      <c r="AU442" s="613" t="str">
        <f t="shared" si="238"/>
        <v xml:space="preserve"> </v>
      </c>
      <c r="AV442" s="614" t="str">
        <f t="shared" si="239"/>
        <v xml:space="preserve"> </v>
      </c>
      <c r="AW442" s="196">
        <f t="shared" si="212"/>
        <v>5</v>
      </c>
      <c r="AX442" s="165" t="str">
        <f t="shared" si="213"/>
        <v/>
      </c>
      <c r="AY442" s="193">
        <f t="shared" si="214"/>
        <v>5</v>
      </c>
      <c r="AZ442" s="183" t="str">
        <f t="shared" si="215"/>
        <v/>
      </c>
      <c r="BA442" s="173">
        <f t="shared" si="216"/>
        <v>0.5</v>
      </c>
      <c r="BB442" s="174" t="str">
        <f t="shared" si="217"/>
        <v/>
      </c>
      <c r="BC442" s="186">
        <f t="shared" si="240"/>
        <v>0.5</v>
      </c>
      <c r="BD442" s="174" t="str">
        <f t="shared" si="218"/>
        <v/>
      </c>
      <c r="BE442" s="201">
        <f t="shared" si="219"/>
        <v>21</v>
      </c>
      <c r="BF442" s="174" t="str">
        <f t="shared" si="220"/>
        <v/>
      </c>
      <c r="BG442" s="186">
        <f t="shared" si="221"/>
        <v>21</v>
      </c>
      <c r="BH442" s="175" t="str">
        <f t="shared" si="222"/>
        <v/>
      </c>
      <c r="BI442" s="632"/>
      <c r="BQ442" s="57" t="s">
        <v>2477</v>
      </c>
    </row>
    <row r="443" spans="1:69" ht="18.75" x14ac:dyDescent="0.3">
      <c r="A443" s="221"/>
      <c r="B443" s="222"/>
      <c r="C443" s="214">
        <v>432</v>
      </c>
      <c r="D443" s="205" t="s">
        <v>3909</v>
      </c>
      <c r="E443" s="16" t="s">
        <v>3649</v>
      </c>
      <c r="F443" s="17"/>
      <c r="G443" s="134">
        <v>44343</v>
      </c>
      <c r="H443" s="137">
        <v>44356</v>
      </c>
      <c r="I443" s="143" t="s">
        <v>27</v>
      </c>
      <c r="J443" s="80" t="s">
        <v>27</v>
      </c>
      <c r="K443" s="147"/>
      <c r="L443" s="30"/>
      <c r="M443" s="395">
        <v>44356</v>
      </c>
      <c r="N443" s="158">
        <f t="shared" si="223"/>
        <v>10</v>
      </c>
      <c r="O443" s="27"/>
      <c r="P443" s="27"/>
      <c r="Q443" s="27" t="s">
        <v>27</v>
      </c>
      <c r="R443" s="27"/>
      <c r="S443" s="27"/>
      <c r="T443" s="28"/>
      <c r="U443" s="29"/>
      <c r="V443" s="32">
        <v>0.25</v>
      </c>
      <c r="W443" s="318">
        <v>0.25</v>
      </c>
      <c r="X443" s="319">
        <v>0.5</v>
      </c>
      <c r="Y443" s="160">
        <f t="shared" si="209"/>
        <v>1</v>
      </c>
      <c r="Z443" s="159">
        <f t="shared" si="224"/>
        <v>7.5</v>
      </c>
      <c r="AA443" s="327"/>
      <c r="AB443" s="400">
        <f t="shared" si="233"/>
        <v>-30</v>
      </c>
      <c r="AC443" s="371"/>
      <c r="AD443" s="226" t="str">
        <f t="shared" si="210"/>
        <v/>
      </c>
      <c r="AE443" s="368">
        <f t="shared" si="225"/>
        <v>-22.5</v>
      </c>
      <c r="AF443" s="339"/>
      <c r="AG443" s="338"/>
      <c r="AH443" s="336"/>
      <c r="AI443" s="161">
        <f t="shared" si="226"/>
        <v>0</v>
      </c>
      <c r="AJ443" s="162">
        <f t="shared" si="211"/>
        <v>17.5</v>
      </c>
      <c r="AK443" s="163">
        <f t="shared" si="227"/>
        <v>17.5</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f t="shared" si="212"/>
        <v>10</v>
      </c>
      <c r="AX443" s="165" t="str">
        <f t="shared" si="213"/>
        <v/>
      </c>
      <c r="AY443" s="193">
        <f t="shared" si="214"/>
        <v>10</v>
      </c>
      <c r="AZ443" s="183" t="str">
        <f t="shared" si="215"/>
        <v/>
      </c>
      <c r="BA443" s="173">
        <f t="shared" si="216"/>
        <v>0.25</v>
      </c>
      <c r="BB443" s="174" t="str">
        <f t="shared" si="217"/>
        <v/>
      </c>
      <c r="BC443" s="186">
        <f t="shared" si="240"/>
        <v>0.25</v>
      </c>
      <c r="BD443" s="174" t="str">
        <f t="shared" si="218"/>
        <v/>
      </c>
      <c r="BE443" s="201">
        <f t="shared" si="219"/>
        <v>0.25</v>
      </c>
      <c r="BF443" s="174" t="str">
        <f t="shared" si="220"/>
        <v/>
      </c>
      <c r="BG443" s="186">
        <f t="shared" si="221"/>
        <v>0.25</v>
      </c>
      <c r="BH443" s="175" t="str">
        <f t="shared" si="222"/>
        <v/>
      </c>
      <c r="BI443" s="632"/>
      <c r="BQ443" s="57" t="s">
        <v>2478</v>
      </c>
    </row>
    <row r="444" spans="1:69" ht="18.75" x14ac:dyDescent="0.3">
      <c r="A444" s="221"/>
      <c r="B444" s="222"/>
      <c r="C444" s="214">
        <v>433</v>
      </c>
      <c r="D444" s="205" t="s">
        <v>3910</v>
      </c>
      <c r="E444" s="16" t="s">
        <v>3649</v>
      </c>
      <c r="F444" s="17"/>
      <c r="G444" s="134">
        <v>44348</v>
      </c>
      <c r="H444" s="135">
        <v>44354</v>
      </c>
      <c r="I444" s="141" t="s">
        <v>27</v>
      </c>
      <c r="J444" s="25"/>
      <c r="K444" s="145"/>
      <c r="L444" s="28"/>
      <c r="M444" s="395">
        <v>44354</v>
      </c>
      <c r="N444" s="158">
        <f t="shared" si="223"/>
        <v>5</v>
      </c>
      <c r="O444" s="27"/>
      <c r="P444" s="27"/>
      <c r="Q444" s="27"/>
      <c r="R444" s="27" t="s">
        <v>27</v>
      </c>
      <c r="S444" s="27"/>
      <c r="T444" s="28"/>
      <c r="U444" s="29"/>
      <c r="V444" s="32">
        <v>0.25</v>
      </c>
      <c r="W444" s="318"/>
      <c r="X444" s="319">
        <v>0.25</v>
      </c>
      <c r="Y444" s="160">
        <f t="shared" si="209"/>
        <v>0.5</v>
      </c>
      <c r="Z444" s="159">
        <f t="shared" si="224"/>
        <v>2.5</v>
      </c>
      <c r="AA444" s="327"/>
      <c r="AB444" s="400">
        <f t="shared" si="233"/>
        <v>-30</v>
      </c>
      <c r="AC444" s="371"/>
      <c r="AD444" s="226" t="str">
        <f t="shared" si="210"/>
        <v/>
      </c>
      <c r="AE444" s="368">
        <f t="shared" si="225"/>
        <v>-27.5</v>
      </c>
      <c r="AF444" s="339"/>
      <c r="AG444" s="338"/>
      <c r="AH444" s="336"/>
      <c r="AI444" s="161">
        <f t="shared" si="226"/>
        <v>0</v>
      </c>
      <c r="AJ444" s="162">
        <f t="shared" si="211"/>
        <v>7.5</v>
      </c>
      <c r="AK444" s="163">
        <f t="shared" si="227"/>
        <v>7.5</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f t="shared" si="212"/>
        <v>5</v>
      </c>
      <c r="AX444" s="165" t="str">
        <f t="shared" si="213"/>
        <v/>
      </c>
      <c r="AY444" s="193">
        <f t="shared" si="214"/>
        <v>5</v>
      </c>
      <c r="AZ444" s="183" t="str">
        <f t="shared" si="215"/>
        <v/>
      </c>
      <c r="BA444" s="173">
        <f t="shared" si="216"/>
        <v>0.25</v>
      </c>
      <c r="BB444" s="174" t="str">
        <f t="shared" si="217"/>
        <v/>
      </c>
      <c r="BC444" s="186">
        <f t="shared" si="240"/>
        <v>0.25</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t="s">
        <v>3911</v>
      </c>
      <c r="E445" s="16" t="s">
        <v>3649</v>
      </c>
      <c r="F445" s="17"/>
      <c r="G445" s="134">
        <v>44354</v>
      </c>
      <c r="H445" s="135">
        <v>44361</v>
      </c>
      <c r="I445" s="141" t="s">
        <v>27</v>
      </c>
      <c r="J445" s="25"/>
      <c r="K445" s="145"/>
      <c r="L445" s="28"/>
      <c r="M445" s="395">
        <v>44361</v>
      </c>
      <c r="N445" s="158">
        <f t="shared" si="223"/>
        <v>6</v>
      </c>
      <c r="O445" s="27"/>
      <c r="P445" s="27"/>
      <c r="Q445" s="27" t="s">
        <v>27</v>
      </c>
      <c r="R445" s="27"/>
      <c r="S445" s="27"/>
      <c r="T445" s="28"/>
      <c r="U445" s="29"/>
      <c r="V445" s="32">
        <v>0.25</v>
      </c>
      <c r="W445" s="318">
        <v>0.25</v>
      </c>
      <c r="X445" s="319">
        <v>0.25</v>
      </c>
      <c r="Y445" s="160">
        <f t="shared" si="209"/>
        <v>0.75</v>
      </c>
      <c r="Z445" s="159">
        <f t="shared" si="224"/>
        <v>7.5</v>
      </c>
      <c r="AA445" s="327"/>
      <c r="AB445" s="400">
        <f t="shared" si="233"/>
        <v>-30</v>
      </c>
      <c r="AC445" s="371"/>
      <c r="AD445" s="226" t="str">
        <f t="shared" si="210"/>
        <v/>
      </c>
      <c r="AE445" s="368">
        <f t="shared" si="225"/>
        <v>-22.5</v>
      </c>
      <c r="AF445" s="339"/>
      <c r="AG445" s="338"/>
      <c r="AH445" s="336"/>
      <c r="AI445" s="161">
        <f t="shared" si="226"/>
        <v>0</v>
      </c>
      <c r="AJ445" s="162">
        <f t="shared" si="211"/>
        <v>12.5</v>
      </c>
      <c r="AK445" s="163">
        <f t="shared" si="227"/>
        <v>12.5</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f t="shared" si="212"/>
        <v>6</v>
      </c>
      <c r="AX445" s="165" t="str">
        <f t="shared" si="213"/>
        <v/>
      </c>
      <c r="AY445" s="193">
        <f t="shared" si="214"/>
        <v>6</v>
      </c>
      <c r="AZ445" s="183" t="str">
        <f t="shared" si="215"/>
        <v/>
      </c>
      <c r="BA445" s="173">
        <f t="shared" si="216"/>
        <v>0.25</v>
      </c>
      <c r="BB445" s="174" t="str">
        <f t="shared" si="217"/>
        <v/>
      </c>
      <c r="BC445" s="186">
        <f t="shared" si="240"/>
        <v>0.25</v>
      </c>
      <c r="BD445" s="174" t="str">
        <f t="shared" si="218"/>
        <v/>
      </c>
      <c r="BE445" s="201">
        <f t="shared" si="219"/>
        <v>0.25</v>
      </c>
      <c r="BF445" s="174" t="str">
        <f t="shared" si="220"/>
        <v/>
      </c>
      <c r="BG445" s="186">
        <f t="shared" si="221"/>
        <v>0.25</v>
      </c>
      <c r="BH445" s="175" t="str">
        <f t="shared" si="222"/>
        <v/>
      </c>
      <c r="BI445" s="632"/>
      <c r="BQ445" s="57" t="s">
        <v>2480</v>
      </c>
    </row>
    <row r="446" spans="1:69" ht="18.75" x14ac:dyDescent="0.3">
      <c r="A446" s="221"/>
      <c r="B446" s="222"/>
      <c r="C446" s="214">
        <v>435</v>
      </c>
      <c r="D446" s="207" t="s">
        <v>3912</v>
      </c>
      <c r="E446" s="18" t="s">
        <v>3649</v>
      </c>
      <c r="F446" s="17"/>
      <c r="G446" s="134">
        <v>44355</v>
      </c>
      <c r="H446" s="135">
        <v>44361</v>
      </c>
      <c r="I446" s="141" t="s">
        <v>27</v>
      </c>
      <c r="J446" s="25"/>
      <c r="K446" s="145"/>
      <c r="L446" s="28"/>
      <c r="M446" s="395">
        <v>44361</v>
      </c>
      <c r="N446" s="158">
        <f t="shared" si="223"/>
        <v>5</v>
      </c>
      <c r="O446" s="27"/>
      <c r="P446" s="27" t="s">
        <v>27</v>
      </c>
      <c r="Q446" s="27"/>
      <c r="R446" s="27"/>
      <c r="S446" s="27"/>
      <c r="T446" s="28"/>
      <c r="U446" s="29"/>
      <c r="V446" s="32">
        <v>0.5</v>
      </c>
      <c r="W446" s="318"/>
      <c r="X446" s="319">
        <v>1</v>
      </c>
      <c r="Y446" s="160">
        <f t="shared" si="209"/>
        <v>1.5</v>
      </c>
      <c r="Z446" s="159">
        <f t="shared" si="224"/>
        <v>5</v>
      </c>
      <c r="AA446" s="327"/>
      <c r="AB446" s="400">
        <f t="shared" si="233"/>
        <v>-30</v>
      </c>
      <c r="AC446" s="371"/>
      <c r="AD446" s="226" t="str">
        <f t="shared" si="210"/>
        <v/>
      </c>
      <c r="AE446" s="368">
        <f t="shared" si="225"/>
        <v>-25</v>
      </c>
      <c r="AF446" s="339"/>
      <c r="AG446" s="338"/>
      <c r="AH446" s="336"/>
      <c r="AI446" s="161">
        <f t="shared" si="226"/>
        <v>0</v>
      </c>
      <c r="AJ446" s="162">
        <f t="shared" si="211"/>
        <v>25</v>
      </c>
      <c r="AK446" s="163">
        <f t="shared" si="227"/>
        <v>25</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f t="shared" si="212"/>
        <v>5</v>
      </c>
      <c r="AX446" s="165" t="str">
        <f t="shared" si="213"/>
        <v/>
      </c>
      <c r="AY446" s="193">
        <f t="shared" si="214"/>
        <v>5</v>
      </c>
      <c r="AZ446" s="183" t="str">
        <f t="shared" si="215"/>
        <v/>
      </c>
      <c r="BA446" s="173">
        <f t="shared" si="216"/>
        <v>0.5</v>
      </c>
      <c r="BB446" s="174" t="str">
        <f t="shared" si="217"/>
        <v/>
      </c>
      <c r="BC446" s="186">
        <f t="shared" si="240"/>
        <v>0.5</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5" t="s">
        <v>3913</v>
      </c>
      <c r="E447" s="16" t="s">
        <v>3649</v>
      </c>
      <c r="F447" s="17"/>
      <c r="G447" s="134">
        <v>44356</v>
      </c>
      <c r="H447" s="135">
        <v>44378</v>
      </c>
      <c r="I447" s="141"/>
      <c r="J447" s="25" t="s">
        <v>27</v>
      </c>
      <c r="K447" s="145" t="s">
        <v>27</v>
      </c>
      <c r="L447" s="28"/>
      <c r="M447" s="395">
        <v>44378</v>
      </c>
      <c r="N447" s="158">
        <f t="shared" si="223"/>
        <v>17</v>
      </c>
      <c r="O447" s="27"/>
      <c r="P447" s="27"/>
      <c r="Q447" s="27" t="s">
        <v>27</v>
      </c>
      <c r="R447" s="27"/>
      <c r="S447" s="27"/>
      <c r="T447" s="28"/>
      <c r="U447" s="29"/>
      <c r="V447" s="32">
        <v>0.5</v>
      </c>
      <c r="W447" s="318"/>
      <c r="X447" s="319">
        <v>1.5</v>
      </c>
      <c r="Y447" s="160">
        <f t="shared" si="209"/>
        <v>2</v>
      </c>
      <c r="Z447" s="159">
        <f t="shared" si="224"/>
        <v>5</v>
      </c>
      <c r="AA447" s="327"/>
      <c r="AB447" s="400">
        <f t="shared" si="233"/>
        <v>-30</v>
      </c>
      <c r="AC447" s="371"/>
      <c r="AD447" s="226" t="str">
        <f t="shared" si="210"/>
        <v/>
      </c>
      <c r="AE447" s="368">
        <f t="shared" si="225"/>
        <v>-25</v>
      </c>
      <c r="AF447" s="339"/>
      <c r="AG447" s="338"/>
      <c r="AH447" s="336"/>
      <c r="AI447" s="161">
        <f t="shared" si="226"/>
        <v>0</v>
      </c>
      <c r="AJ447" s="162">
        <f t="shared" si="211"/>
        <v>35</v>
      </c>
      <c r="AK447" s="163">
        <f t="shared" si="227"/>
        <v>35</v>
      </c>
      <c r="AL447" s="164">
        <f t="shared" si="228"/>
        <v>0</v>
      </c>
      <c r="AM447" s="164">
        <f t="shared" si="229"/>
        <v>0</v>
      </c>
      <c r="AN447" s="164">
        <f t="shared" si="230"/>
        <v>35</v>
      </c>
      <c r="AO447" s="164">
        <f t="shared" si="231"/>
        <v>35</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f t="shared" si="212"/>
        <v>17</v>
      </c>
      <c r="AX447" s="165">
        <f t="shared" si="213"/>
        <v>17</v>
      </c>
      <c r="AY447" s="193" t="str">
        <f t="shared" si="214"/>
        <v/>
      </c>
      <c r="AZ447" s="183" t="str">
        <f t="shared" si="215"/>
        <v/>
      </c>
      <c r="BA447" s="173">
        <f t="shared" si="216"/>
        <v>0.5</v>
      </c>
      <c r="BB447" s="174">
        <f t="shared" si="217"/>
        <v>0.5</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t="s">
        <v>3914</v>
      </c>
      <c r="E448" s="16" t="s">
        <v>3649</v>
      </c>
      <c r="F448" s="17"/>
      <c r="G448" s="134">
        <v>44356</v>
      </c>
      <c r="H448" s="135">
        <v>44361</v>
      </c>
      <c r="I448" s="141" t="s">
        <v>27</v>
      </c>
      <c r="J448" s="25"/>
      <c r="K448" s="145"/>
      <c r="L448" s="28"/>
      <c r="M448" s="395">
        <v>44361</v>
      </c>
      <c r="N448" s="158">
        <f t="shared" si="223"/>
        <v>4</v>
      </c>
      <c r="O448" s="27"/>
      <c r="P448" s="27"/>
      <c r="Q448" s="27" t="s">
        <v>27</v>
      </c>
      <c r="R448" s="27"/>
      <c r="S448" s="27"/>
      <c r="T448" s="28"/>
      <c r="U448" s="29"/>
      <c r="V448" s="32">
        <v>0.25</v>
      </c>
      <c r="W448" s="318">
        <v>3.75</v>
      </c>
      <c r="X448" s="319">
        <v>1.5</v>
      </c>
      <c r="Y448" s="160">
        <f t="shared" si="209"/>
        <v>5.5</v>
      </c>
      <c r="Z448" s="159">
        <f t="shared" si="224"/>
        <v>77.5</v>
      </c>
      <c r="AA448" s="327"/>
      <c r="AB448" s="400">
        <f t="shared" si="233"/>
        <v>-30</v>
      </c>
      <c r="AC448" s="371"/>
      <c r="AD448" s="226" t="str">
        <f t="shared" si="210"/>
        <v/>
      </c>
      <c r="AE448" s="368">
        <f t="shared" si="225"/>
        <v>47.5</v>
      </c>
      <c r="AF448" s="339">
        <v>7.11</v>
      </c>
      <c r="AG448" s="338">
        <v>7.11</v>
      </c>
      <c r="AH448" s="336">
        <v>54.61</v>
      </c>
      <c r="AI448" s="161">
        <f t="shared" si="226"/>
        <v>54.61</v>
      </c>
      <c r="AJ448" s="162">
        <f t="shared" si="211"/>
        <v>114.61</v>
      </c>
      <c r="AK448" s="163">
        <f t="shared" si="227"/>
        <v>60</v>
      </c>
      <c r="AL448" s="164">
        <f t="shared" si="228"/>
        <v>0</v>
      </c>
      <c r="AM448" s="164">
        <f t="shared" si="229"/>
        <v>0</v>
      </c>
      <c r="AN448" s="164">
        <f t="shared" si="230"/>
        <v>0</v>
      </c>
      <c r="AO448" s="164">
        <f t="shared" si="231"/>
        <v>0</v>
      </c>
      <c r="AP448" s="610" t="str">
        <f t="shared" si="234"/>
        <v xml:space="preserve"> </v>
      </c>
      <c r="AQ448" s="613" t="str">
        <f t="shared" si="232"/>
        <v xml:space="preserve"> </v>
      </c>
      <c r="AR448" s="613">
        <f t="shared" si="235"/>
        <v>54.61</v>
      </c>
      <c r="AS448" s="613" t="str">
        <f t="shared" si="236"/>
        <v xml:space="preserve"> </v>
      </c>
      <c r="AT448" s="613" t="str">
        <f t="shared" si="237"/>
        <v xml:space="preserve"> </v>
      </c>
      <c r="AU448" s="613" t="str">
        <f t="shared" si="238"/>
        <v xml:space="preserve"> </v>
      </c>
      <c r="AV448" s="614" t="str">
        <f t="shared" si="239"/>
        <v xml:space="preserve"> </v>
      </c>
      <c r="AW448" s="196">
        <f t="shared" si="212"/>
        <v>4</v>
      </c>
      <c r="AX448" s="165" t="str">
        <f t="shared" si="213"/>
        <v/>
      </c>
      <c r="AY448" s="193">
        <f t="shared" si="214"/>
        <v>4</v>
      </c>
      <c r="AZ448" s="183" t="str">
        <f t="shared" si="215"/>
        <v/>
      </c>
      <c r="BA448" s="173">
        <f t="shared" si="216"/>
        <v>0.25</v>
      </c>
      <c r="BB448" s="174" t="str">
        <f t="shared" si="217"/>
        <v/>
      </c>
      <c r="BC448" s="186">
        <f t="shared" si="240"/>
        <v>0.25</v>
      </c>
      <c r="BD448" s="174" t="str">
        <f t="shared" si="218"/>
        <v/>
      </c>
      <c r="BE448" s="201">
        <f t="shared" si="219"/>
        <v>3.75</v>
      </c>
      <c r="BF448" s="174" t="str">
        <f t="shared" si="220"/>
        <v/>
      </c>
      <c r="BG448" s="186">
        <f t="shared" si="221"/>
        <v>3.75</v>
      </c>
      <c r="BH448" s="175" t="str">
        <f t="shared" si="222"/>
        <v/>
      </c>
      <c r="BI448" s="632"/>
      <c r="BQ448" s="57" t="s">
        <v>2483</v>
      </c>
    </row>
    <row r="449" spans="1:140" ht="18.75" x14ac:dyDescent="0.3">
      <c r="A449" s="221"/>
      <c r="B449" s="222"/>
      <c r="C449" s="214">
        <v>438</v>
      </c>
      <c r="D449" s="205" t="s">
        <v>3915</v>
      </c>
      <c r="E449" s="16" t="s">
        <v>3649</v>
      </c>
      <c r="F449" s="17"/>
      <c r="G449" s="134">
        <v>44357</v>
      </c>
      <c r="H449" s="135">
        <v>44368</v>
      </c>
      <c r="I449" s="141" t="s">
        <v>27</v>
      </c>
      <c r="J449" s="25"/>
      <c r="K449" s="145"/>
      <c r="L449" s="28"/>
      <c r="M449" s="395">
        <v>44368</v>
      </c>
      <c r="N449" s="158">
        <f t="shared" si="223"/>
        <v>8</v>
      </c>
      <c r="O449" s="27"/>
      <c r="P449" s="27" t="s">
        <v>27</v>
      </c>
      <c r="Q449" s="27"/>
      <c r="R449" s="27"/>
      <c r="S449" s="27"/>
      <c r="T449" s="28"/>
      <c r="U449" s="29"/>
      <c r="V449" s="32">
        <v>0.25</v>
      </c>
      <c r="W449" s="318"/>
      <c r="X449" s="319">
        <v>0.5</v>
      </c>
      <c r="Y449" s="160">
        <f t="shared" si="209"/>
        <v>0.75</v>
      </c>
      <c r="Z449" s="159">
        <f t="shared" si="224"/>
        <v>2.5</v>
      </c>
      <c r="AA449" s="327"/>
      <c r="AB449" s="400">
        <f t="shared" si="233"/>
        <v>-30</v>
      </c>
      <c r="AC449" s="371"/>
      <c r="AD449" s="226" t="str">
        <f t="shared" si="210"/>
        <v/>
      </c>
      <c r="AE449" s="368">
        <f t="shared" si="225"/>
        <v>-27.5</v>
      </c>
      <c r="AF449" s="339"/>
      <c r="AG449" s="338"/>
      <c r="AH449" s="336"/>
      <c r="AI449" s="161">
        <f t="shared" si="226"/>
        <v>0</v>
      </c>
      <c r="AJ449" s="162">
        <f t="shared" si="211"/>
        <v>12.5</v>
      </c>
      <c r="AK449" s="163">
        <f t="shared" si="227"/>
        <v>12.5</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f t="shared" si="212"/>
        <v>8</v>
      </c>
      <c r="AX449" s="165" t="str">
        <f t="shared" si="213"/>
        <v/>
      </c>
      <c r="AY449" s="193">
        <f t="shared" si="214"/>
        <v>8</v>
      </c>
      <c r="AZ449" s="183" t="str">
        <f t="shared" si="215"/>
        <v/>
      </c>
      <c r="BA449" s="173">
        <f t="shared" si="216"/>
        <v>0.25</v>
      </c>
      <c r="BB449" s="174" t="str">
        <f t="shared" si="217"/>
        <v/>
      </c>
      <c r="BC449" s="186">
        <f t="shared" si="240"/>
        <v>0.25</v>
      </c>
      <c r="BD449" s="174" t="str">
        <f t="shared" si="218"/>
        <v/>
      </c>
      <c r="BE449" s="201" t="str">
        <f t="shared" si="219"/>
        <v/>
      </c>
      <c r="BF449" s="174" t="str">
        <f t="shared" si="220"/>
        <v/>
      </c>
      <c r="BG449" s="186" t="str">
        <f t="shared" si="221"/>
        <v/>
      </c>
      <c r="BH449" s="175" t="str">
        <f t="shared" si="222"/>
        <v/>
      </c>
      <c r="BI449" s="632"/>
      <c r="BQ449" s="57" t="s">
        <v>2484</v>
      </c>
    </row>
    <row r="450" spans="1:140" ht="18.75" x14ac:dyDescent="0.3">
      <c r="A450" s="221"/>
      <c r="B450" s="222"/>
      <c r="C450" s="213">
        <v>439</v>
      </c>
      <c r="D450" s="207" t="s">
        <v>3916</v>
      </c>
      <c r="E450" s="18" t="s">
        <v>3649</v>
      </c>
      <c r="F450" s="17"/>
      <c r="G450" s="134">
        <v>44358</v>
      </c>
      <c r="H450" s="135">
        <v>44362</v>
      </c>
      <c r="I450" s="141" t="s">
        <v>27</v>
      </c>
      <c r="J450" s="25"/>
      <c r="K450" s="145"/>
      <c r="L450" s="28"/>
      <c r="M450" s="395">
        <v>44362</v>
      </c>
      <c r="N450" s="158">
        <f t="shared" si="223"/>
        <v>3</v>
      </c>
      <c r="O450" s="27"/>
      <c r="P450" s="27"/>
      <c r="Q450" s="27"/>
      <c r="R450" s="27" t="s">
        <v>27</v>
      </c>
      <c r="S450" s="27"/>
      <c r="T450" s="28"/>
      <c r="U450" s="29"/>
      <c r="V450" s="32">
        <v>0.25</v>
      </c>
      <c r="W450" s="318"/>
      <c r="X450" s="319">
        <v>0.5</v>
      </c>
      <c r="Y450" s="160">
        <f t="shared" si="209"/>
        <v>0.75</v>
      </c>
      <c r="Z450" s="159">
        <f t="shared" si="224"/>
        <v>2.5</v>
      </c>
      <c r="AA450" s="327"/>
      <c r="AB450" s="400">
        <f t="shared" si="233"/>
        <v>-30</v>
      </c>
      <c r="AC450" s="371"/>
      <c r="AD450" s="226" t="str">
        <f t="shared" si="210"/>
        <v/>
      </c>
      <c r="AE450" s="368">
        <f t="shared" si="225"/>
        <v>-27.5</v>
      </c>
      <c r="AF450" s="339"/>
      <c r="AG450" s="338"/>
      <c r="AH450" s="336"/>
      <c r="AI450" s="161">
        <f t="shared" si="226"/>
        <v>0</v>
      </c>
      <c r="AJ450" s="162">
        <f t="shared" si="211"/>
        <v>12.5</v>
      </c>
      <c r="AK450" s="163">
        <f t="shared" si="227"/>
        <v>12.5</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f t="shared" si="212"/>
        <v>3</v>
      </c>
      <c r="AX450" s="165" t="str">
        <f t="shared" si="213"/>
        <v/>
      </c>
      <c r="AY450" s="193">
        <f t="shared" si="214"/>
        <v>3</v>
      </c>
      <c r="AZ450" s="183" t="str">
        <f t="shared" si="215"/>
        <v/>
      </c>
      <c r="BA450" s="173">
        <f t="shared" si="216"/>
        <v>0.25</v>
      </c>
      <c r="BB450" s="174" t="str">
        <f t="shared" si="217"/>
        <v/>
      </c>
      <c r="BC450" s="186">
        <f t="shared" si="240"/>
        <v>0.25</v>
      </c>
      <c r="BD450" s="174" t="str">
        <f t="shared" si="218"/>
        <v/>
      </c>
      <c r="BE450" s="201" t="str">
        <f t="shared" si="219"/>
        <v/>
      </c>
      <c r="BF450" s="174" t="str">
        <f t="shared" si="220"/>
        <v/>
      </c>
      <c r="BG450" s="186" t="str">
        <f t="shared" si="221"/>
        <v/>
      </c>
      <c r="BH450" s="175" t="str">
        <f t="shared" si="222"/>
        <v/>
      </c>
      <c r="BI450" s="632"/>
      <c r="BQ450" s="57" t="s">
        <v>2485</v>
      </c>
    </row>
    <row r="451" spans="1:140" ht="18.75" x14ac:dyDescent="0.3">
      <c r="A451" s="221"/>
      <c r="B451" s="222"/>
      <c r="C451" s="214">
        <v>440</v>
      </c>
      <c r="D451" s="205" t="s">
        <v>3917</v>
      </c>
      <c r="E451" s="16" t="s">
        <v>3649</v>
      </c>
      <c r="F451" s="17"/>
      <c r="G451" s="134">
        <v>44361</v>
      </c>
      <c r="H451" s="135">
        <v>44365</v>
      </c>
      <c r="I451" s="141" t="s">
        <v>27</v>
      </c>
      <c r="J451" s="25"/>
      <c r="K451" s="145"/>
      <c r="L451" s="28"/>
      <c r="M451" s="395">
        <v>44365</v>
      </c>
      <c r="N451" s="158">
        <f t="shared" si="223"/>
        <v>5</v>
      </c>
      <c r="O451" s="27" t="s">
        <v>27</v>
      </c>
      <c r="P451" s="27"/>
      <c r="Q451" s="27"/>
      <c r="R451" s="27"/>
      <c r="S451" s="27"/>
      <c r="T451" s="28"/>
      <c r="U451" s="29"/>
      <c r="V451" s="32">
        <v>0.25</v>
      </c>
      <c r="W451" s="318"/>
      <c r="X451" s="319">
        <v>0.5</v>
      </c>
      <c r="Y451" s="160">
        <f t="shared" si="209"/>
        <v>0.75</v>
      </c>
      <c r="Z451" s="159">
        <f t="shared" si="224"/>
        <v>2.5</v>
      </c>
      <c r="AA451" s="327"/>
      <c r="AB451" s="400">
        <f t="shared" si="233"/>
        <v>-30</v>
      </c>
      <c r="AC451" s="371"/>
      <c r="AD451" s="226" t="str">
        <f t="shared" si="210"/>
        <v/>
      </c>
      <c r="AE451" s="368">
        <f t="shared" si="225"/>
        <v>-27.5</v>
      </c>
      <c r="AF451" s="339">
        <v>1.76</v>
      </c>
      <c r="AG451" s="338">
        <v>1.76</v>
      </c>
      <c r="AH451" s="336">
        <v>1.76</v>
      </c>
      <c r="AI451" s="161">
        <f t="shared" si="226"/>
        <v>1.76</v>
      </c>
      <c r="AJ451" s="162">
        <f t="shared" si="211"/>
        <v>14.26</v>
      </c>
      <c r="AK451" s="163">
        <f t="shared" si="227"/>
        <v>12.5</v>
      </c>
      <c r="AL451" s="164">
        <f t="shared" si="228"/>
        <v>0</v>
      </c>
      <c r="AM451" s="164">
        <f t="shared" si="229"/>
        <v>0</v>
      </c>
      <c r="AN451" s="164">
        <f t="shared" si="230"/>
        <v>0</v>
      </c>
      <c r="AO451" s="164">
        <f t="shared" si="231"/>
        <v>0</v>
      </c>
      <c r="AP451" s="610">
        <f t="shared" si="234"/>
        <v>1.76</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f t="shared" si="212"/>
        <v>5</v>
      </c>
      <c r="AX451" s="165" t="str">
        <f t="shared" si="213"/>
        <v/>
      </c>
      <c r="AY451" s="193">
        <f t="shared" si="214"/>
        <v>5</v>
      </c>
      <c r="AZ451" s="183" t="str">
        <f t="shared" si="215"/>
        <v/>
      </c>
      <c r="BA451" s="173">
        <f t="shared" si="216"/>
        <v>0.25</v>
      </c>
      <c r="BB451" s="174" t="str">
        <f t="shared" si="217"/>
        <v/>
      </c>
      <c r="BC451" s="186">
        <f t="shared" si="240"/>
        <v>0.25</v>
      </c>
      <c r="BD451" s="174" t="str">
        <f t="shared" si="218"/>
        <v/>
      </c>
      <c r="BE451" s="201" t="str">
        <f t="shared" si="219"/>
        <v/>
      </c>
      <c r="BF451" s="174" t="str">
        <f t="shared" si="220"/>
        <v/>
      </c>
      <c r="BG451" s="186" t="str">
        <f t="shared" si="221"/>
        <v/>
      </c>
      <c r="BH451" s="175" t="str">
        <f t="shared" si="222"/>
        <v/>
      </c>
      <c r="BI451" s="632"/>
      <c r="BQ451" s="57" t="s">
        <v>2486</v>
      </c>
    </row>
    <row r="452" spans="1:140" ht="18.75" x14ac:dyDescent="0.3">
      <c r="A452" s="221"/>
      <c r="B452" s="222"/>
      <c r="C452" s="213">
        <v>441</v>
      </c>
      <c r="D452" s="205" t="s">
        <v>3918</v>
      </c>
      <c r="E452" s="22" t="s">
        <v>3649</v>
      </c>
      <c r="F452" s="17"/>
      <c r="G452" s="134">
        <v>44361</v>
      </c>
      <c r="H452" s="135">
        <v>44364</v>
      </c>
      <c r="I452" s="141" t="s">
        <v>27</v>
      </c>
      <c r="J452" s="25"/>
      <c r="K452" s="145"/>
      <c r="L452" s="28"/>
      <c r="M452" s="395">
        <v>44364</v>
      </c>
      <c r="N452" s="158">
        <f t="shared" si="223"/>
        <v>4</v>
      </c>
      <c r="O452" s="27"/>
      <c r="P452" s="27"/>
      <c r="Q452" s="27"/>
      <c r="R452" s="27"/>
      <c r="S452" s="27" t="s">
        <v>27</v>
      </c>
      <c r="T452" s="28"/>
      <c r="U452" s="29"/>
      <c r="V452" s="32">
        <v>0.25</v>
      </c>
      <c r="W452" s="318"/>
      <c r="X452" s="319">
        <v>0.5</v>
      </c>
      <c r="Y452" s="160">
        <f t="shared" si="209"/>
        <v>0.75</v>
      </c>
      <c r="Z452" s="159">
        <f t="shared" si="224"/>
        <v>2.5</v>
      </c>
      <c r="AA452" s="327"/>
      <c r="AB452" s="400">
        <f t="shared" si="233"/>
        <v>-30</v>
      </c>
      <c r="AC452" s="371"/>
      <c r="AD452" s="226" t="str">
        <f t="shared" si="210"/>
        <v/>
      </c>
      <c r="AE452" s="368">
        <f t="shared" si="225"/>
        <v>-27.5</v>
      </c>
      <c r="AF452" s="339"/>
      <c r="AG452" s="338"/>
      <c r="AH452" s="336"/>
      <c r="AI452" s="161">
        <f t="shared" si="226"/>
        <v>0</v>
      </c>
      <c r="AJ452" s="162">
        <f t="shared" si="211"/>
        <v>12.5</v>
      </c>
      <c r="AK452" s="163">
        <f t="shared" si="227"/>
        <v>12.5</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f t="shared" si="212"/>
        <v>4</v>
      </c>
      <c r="AX452" s="165" t="str">
        <f t="shared" si="213"/>
        <v/>
      </c>
      <c r="AY452" s="193">
        <f t="shared" si="214"/>
        <v>4</v>
      </c>
      <c r="AZ452" s="183" t="str">
        <f t="shared" si="215"/>
        <v/>
      </c>
      <c r="BA452" s="173">
        <f t="shared" si="216"/>
        <v>0.25</v>
      </c>
      <c r="BB452" s="174" t="str">
        <f t="shared" si="217"/>
        <v/>
      </c>
      <c r="BC452" s="186">
        <f t="shared" si="240"/>
        <v>0.25</v>
      </c>
      <c r="BD452" s="174" t="str">
        <f t="shared" si="218"/>
        <v/>
      </c>
      <c r="BE452" s="201" t="str">
        <f t="shared" si="219"/>
        <v/>
      </c>
      <c r="BF452" s="174" t="str">
        <f t="shared" si="220"/>
        <v/>
      </c>
      <c r="BG452" s="186" t="str">
        <f t="shared" si="221"/>
        <v/>
      </c>
      <c r="BH452" s="175" t="str">
        <f t="shared" si="222"/>
        <v/>
      </c>
      <c r="BI452" s="632"/>
      <c r="BQ452" s="57" t="s">
        <v>2487</v>
      </c>
    </row>
    <row r="453" spans="1:140" ht="18.75" x14ac:dyDescent="0.3">
      <c r="A453" s="221"/>
      <c r="B453" s="222"/>
      <c r="C453" s="214">
        <v>442</v>
      </c>
      <c r="D453" s="205" t="s">
        <v>3919</v>
      </c>
      <c r="E453" s="16" t="s">
        <v>3649</v>
      </c>
      <c r="F453" s="17"/>
      <c r="G453" s="134">
        <v>44363</v>
      </c>
      <c r="H453" s="135">
        <v>44390</v>
      </c>
      <c r="I453" s="141"/>
      <c r="J453" s="25" t="s">
        <v>27</v>
      </c>
      <c r="K453" s="145" t="s">
        <v>27</v>
      </c>
      <c r="L453" s="28"/>
      <c r="M453" s="395">
        <v>44390</v>
      </c>
      <c r="N453" s="158">
        <f t="shared" si="223"/>
        <v>20</v>
      </c>
      <c r="O453" s="27"/>
      <c r="P453" s="27"/>
      <c r="Q453" s="27" t="s">
        <v>27</v>
      </c>
      <c r="R453" s="27"/>
      <c r="S453" s="27"/>
      <c r="T453" s="28"/>
      <c r="U453" s="29"/>
      <c r="V453" s="32">
        <v>0.75</v>
      </c>
      <c r="W453" s="318"/>
      <c r="X453" s="319">
        <v>1.5</v>
      </c>
      <c r="Y453" s="160">
        <f t="shared" si="209"/>
        <v>2.25</v>
      </c>
      <c r="Z453" s="159">
        <f t="shared" si="224"/>
        <v>7.5</v>
      </c>
      <c r="AA453" s="327"/>
      <c r="AB453" s="400">
        <f t="shared" si="233"/>
        <v>-30</v>
      </c>
      <c r="AC453" s="371"/>
      <c r="AD453" s="226" t="str">
        <f t="shared" si="210"/>
        <v/>
      </c>
      <c r="AE453" s="368">
        <f t="shared" si="225"/>
        <v>-22.5</v>
      </c>
      <c r="AF453" s="339"/>
      <c r="AG453" s="338"/>
      <c r="AH453" s="336"/>
      <c r="AI453" s="161">
        <f t="shared" si="226"/>
        <v>0</v>
      </c>
      <c r="AJ453" s="162">
        <f t="shared" si="211"/>
        <v>37.5</v>
      </c>
      <c r="AK453" s="163">
        <f t="shared" si="227"/>
        <v>37.5</v>
      </c>
      <c r="AL453" s="164">
        <f t="shared" si="228"/>
        <v>0</v>
      </c>
      <c r="AM453" s="164">
        <f t="shared" si="229"/>
        <v>0</v>
      </c>
      <c r="AN453" s="164">
        <f t="shared" si="230"/>
        <v>37.5</v>
      </c>
      <c r="AO453" s="164">
        <f t="shared" si="231"/>
        <v>37.5</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f t="shared" si="212"/>
        <v>20</v>
      </c>
      <c r="AX453" s="165">
        <f t="shared" si="213"/>
        <v>20</v>
      </c>
      <c r="AY453" s="193" t="str">
        <f t="shared" si="214"/>
        <v/>
      </c>
      <c r="AZ453" s="183" t="str">
        <f t="shared" si="215"/>
        <v/>
      </c>
      <c r="BA453" s="173">
        <f t="shared" si="216"/>
        <v>0.75</v>
      </c>
      <c r="BB453" s="174">
        <f t="shared" si="217"/>
        <v>0.75</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75" x14ac:dyDescent="0.3">
      <c r="A454" s="221"/>
      <c r="B454" s="222"/>
      <c r="C454" s="214">
        <v>443</v>
      </c>
      <c r="D454" s="205" t="s">
        <v>3920</v>
      </c>
      <c r="E454" s="16" t="s">
        <v>3649</v>
      </c>
      <c r="F454" s="17"/>
      <c r="G454" s="134">
        <v>44363</v>
      </c>
      <c r="H454" s="135">
        <v>44377</v>
      </c>
      <c r="I454" s="141" t="s">
        <v>27</v>
      </c>
      <c r="J454" s="25" t="s">
        <v>27</v>
      </c>
      <c r="K454" s="145" t="s">
        <v>27</v>
      </c>
      <c r="L454" s="28"/>
      <c r="M454" s="395">
        <v>44377</v>
      </c>
      <c r="N454" s="158">
        <f t="shared" si="223"/>
        <v>11</v>
      </c>
      <c r="O454" s="27"/>
      <c r="P454" s="27"/>
      <c r="Q454" s="27" t="s">
        <v>27</v>
      </c>
      <c r="R454" s="27"/>
      <c r="S454" s="27"/>
      <c r="T454" s="28"/>
      <c r="U454" s="29"/>
      <c r="V454" s="32">
        <v>2.5</v>
      </c>
      <c r="W454" s="318">
        <v>4</v>
      </c>
      <c r="X454" s="319">
        <v>2</v>
      </c>
      <c r="Y454" s="160">
        <f t="shared" si="209"/>
        <v>8.5</v>
      </c>
      <c r="Z454" s="159">
        <f t="shared" si="224"/>
        <v>105</v>
      </c>
      <c r="AA454" s="327"/>
      <c r="AB454" s="400">
        <f t="shared" si="233"/>
        <v>-30</v>
      </c>
      <c r="AC454" s="371"/>
      <c r="AD454" s="226" t="str">
        <f t="shared" si="210"/>
        <v/>
      </c>
      <c r="AE454" s="368">
        <f t="shared" si="225"/>
        <v>75</v>
      </c>
      <c r="AF454" s="339">
        <v>18.25</v>
      </c>
      <c r="AG454" s="338">
        <v>18.25</v>
      </c>
      <c r="AH454" s="336"/>
      <c r="AI454" s="161">
        <f t="shared" si="226"/>
        <v>93.25</v>
      </c>
      <c r="AJ454" s="162">
        <f t="shared" si="211"/>
        <v>163.25</v>
      </c>
      <c r="AK454" s="163">
        <f t="shared" si="227"/>
        <v>163.25</v>
      </c>
      <c r="AL454" s="164">
        <f t="shared" si="228"/>
        <v>0</v>
      </c>
      <c r="AM454" s="164">
        <f t="shared" si="229"/>
        <v>93.25</v>
      </c>
      <c r="AN454" s="164">
        <f t="shared" si="230"/>
        <v>163.25</v>
      </c>
      <c r="AO454" s="164">
        <f t="shared" si="231"/>
        <v>163.25</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f t="shared" si="212"/>
        <v>11</v>
      </c>
      <c r="AX454" s="165">
        <f t="shared" si="213"/>
        <v>11</v>
      </c>
      <c r="AY454" s="193" t="str">
        <f t="shared" si="214"/>
        <v/>
      </c>
      <c r="AZ454" s="183" t="str">
        <f t="shared" si="215"/>
        <v/>
      </c>
      <c r="BA454" s="173">
        <f t="shared" si="216"/>
        <v>2.5</v>
      </c>
      <c r="BB454" s="174">
        <f t="shared" si="217"/>
        <v>2.5</v>
      </c>
      <c r="BC454" s="186" t="str">
        <f t="shared" si="240"/>
        <v/>
      </c>
      <c r="BD454" s="174" t="str">
        <f t="shared" si="218"/>
        <v/>
      </c>
      <c r="BE454" s="201">
        <f t="shared" si="219"/>
        <v>4</v>
      </c>
      <c r="BF454" s="174">
        <f t="shared" si="220"/>
        <v>4</v>
      </c>
      <c r="BG454" s="186" t="str">
        <f t="shared" si="221"/>
        <v/>
      </c>
      <c r="BH454" s="175" t="str">
        <f t="shared" si="222"/>
        <v/>
      </c>
      <c r="BI454" s="632"/>
      <c r="BQ454" s="57" t="s">
        <v>2489</v>
      </c>
    </row>
    <row r="455" spans="1:140" ht="18.75" x14ac:dyDescent="0.3">
      <c r="A455" s="221"/>
      <c r="B455" s="222"/>
      <c r="C455" s="213">
        <v>444</v>
      </c>
      <c r="D455" s="209" t="s">
        <v>3921</v>
      </c>
      <c r="E455" s="19" t="s">
        <v>3649</v>
      </c>
      <c r="F455" s="17"/>
      <c r="G455" s="138">
        <v>44365</v>
      </c>
      <c r="H455" s="137">
        <v>44378</v>
      </c>
      <c r="I455" s="143" t="s">
        <v>27</v>
      </c>
      <c r="J455" s="80"/>
      <c r="K455" s="147"/>
      <c r="L455" s="30"/>
      <c r="M455" s="396">
        <v>44378</v>
      </c>
      <c r="N455" s="158">
        <f t="shared" si="223"/>
        <v>10</v>
      </c>
      <c r="O455" s="27" t="s">
        <v>27</v>
      </c>
      <c r="P455" s="27"/>
      <c r="Q455" s="27"/>
      <c r="R455" s="27"/>
      <c r="S455" s="27"/>
      <c r="T455" s="30"/>
      <c r="U455" s="31"/>
      <c r="V455" s="32">
        <v>0.25</v>
      </c>
      <c r="W455" s="320"/>
      <c r="X455" s="318">
        <v>0.5</v>
      </c>
      <c r="Y455" s="160">
        <f t="shared" si="209"/>
        <v>0.75</v>
      </c>
      <c r="Z455" s="159">
        <f t="shared" si="224"/>
        <v>2.5</v>
      </c>
      <c r="AA455" s="327"/>
      <c r="AB455" s="400">
        <f t="shared" si="233"/>
        <v>-30</v>
      </c>
      <c r="AC455" s="371"/>
      <c r="AD455" s="226" t="str">
        <f t="shared" si="210"/>
        <v/>
      </c>
      <c r="AE455" s="368">
        <f t="shared" si="225"/>
        <v>-27.5</v>
      </c>
      <c r="AF455" s="340"/>
      <c r="AG455" s="341"/>
      <c r="AH455" s="339"/>
      <c r="AI455" s="161">
        <f t="shared" si="226"/>
        <v>0</v>
      </c>
      <c r="AJ455" s="162">
        <f t="shared" si="211"/>
        <v>12.5</v>
      </c>
      <c r="AK455" s="163">
        <f t="shared" si="227"/>
        <v>12.5</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f t="shared" si="212"/>
        <v>10</v>
      </c>
      <c r="AX455" s="165" t="str">
        <f t="shared" si="213"/>
        <v/>
      </c>
      <c r="AY455" s="193">
        <f t="shared" si="214"/>
        <v>10</v>
      </c>
      <c r="AZ455" s="183" t="str">
        <f t="shared" si="215"/>
        <v/>
      </c>
      <c r="BA455" s="173">
        <f t="shared" si="216"/>
        <v>0.25</v>
      </c>
      <c r="BB455" s="174" t="str">
        <f t="shared" si="217"/>
        <v/>
      </c>
      <c r="BC455" s="186">
        <f t="shared" si="240"/>
        <v>0.25</v>
      </c>
      <c r="BD455" s="174" t="str">
        <f t="shared" si="218"/>
        <v/>
      </c>
      <c r="BE455" s="201" t="str">
        <f t="shared" si="219"/>
        <v/>
      </c>
      <c r="BF455" s="174" t="str">
        <f t="shared" si="220"/>
        <v/>
      </c>
      <c r="BG455" s="186" t="str">
        <f t="shared" si="221"/>
        <v/>
      </c>
      <c r="BH455" s="175" t="str">
        <f t="shared" si="222"/>
        <v/>
      </c>
      <c r="BI455" s="632"/>
      <c r="BQ455" s="57" t="s">
        <v>2490</v>
      </c>
    </row>
    <row r="456" spans="1:140" ht="18.75" x14ac:dyDescent="0.3">
      <c r="A456" s="221"/>
      <c r="B456" s="222"/>
      <c r="C456" s="214">
        <v>445</v>
      </c>
      <c r="D456" s="205" t="s">
        <v>3922</v>
      </c>
      <c r="E456" s="24" t="s">
        <v>3649</v>
      </c>
      <c r="F456" s="17"/>
      <c r="G456" s="134">
        <v>44364</v>
      </c>
      <c r="H456" s="139">
        <v>44378</v>
      </c>
      <c r="I456" s="141" t="s">
        <v>27</v>
      </c>
      <c r="J456" s="25"/>
      <c r="K456" s="145"/>
      <c r="L456" s="28"/>
      <c r="M456" s="395">
        <v>44378</v>
      </c>
      <c r="N456" s="158">
        <f t="shared" si="223"/>
        <v>11</v>
      </c>
      <c r="O456" s="27"/>
      <c r="P456" s="27"/>
      <c r="Q456" s="27" t="s">
        <v>27</v>
      </c>
      <c r="R456" s="27"/>
      <c r="S456" s="27"/>
      <c r="T456" s="27"/>
      <c r="U456" s="28"/>
      <c r="V456" s="32">
        <v>1</v>
      </c>
      <c r="W456" s="318">
        <v>1.25</v>
      </c>
      <c r="X456" s="318">
        <v>1</v>
      </c>
      <c r="Y456" s="160">
        <f t="shared" si="209"/>
        <v>3.25</v>
      </c>
      <c r="Z456" s="159">
        <f t="shared" si="224"/>
        <v>35</v>
      </c>
      <c r="AA456" s="327"/>
      <c r="AB456" s="400">
        <f t="shared" si="233"/>
        <v>-30</v>
      </c>
      <c r="AC456" s="371"/>
      <c r="AD456" s="226" t="str">
        <f t="shared" si="210"/>
        <v/>
      </c>
      <c r="AE456" s="368">
        <f t="shared" si="225"/>
        <v>5</v>
      </c>
      <c r="AF456" s="339"/>
      <c r="AG456" s="342"/>
      <c r="AH456" s="339">
        <v>5</v>
      </c>
      <c r="AI456" s="161">
        <f t="shared" si="226"/>
        <v>5</v>
      </c>
      <c r="AJ456" s="162">
        <f t="shared" si="211"/>
        <v>55</v>
      </c>
      <c r="AK456" s="163">
        <f t="shared" si="227"/>
        <v>50</v>
      </c>
      <c r="AL456" s="164">
        <f t="shared" si="228"/>
        <v>0</v>
      </c>
      <c r="AM456" s="164">
        <f t="shared" si="229"/>
        <v>0</v>
      </c>
      <c r="AN456" s="164">
        <f t="shared" si="230"/>
        <v>0</v>
      </c>
      <c r="AO456" s="164">
        <f t="shared" si="231"/>
        <v>0</v>
      </c>
      <c r="AP456" s="610" t="str">
        <f t="shared" si="234"/>
        <v xml:space="preserve"> </v>
      </c>
      <c r="AQ456" s="613">
        <f t="shared" si="232"/>
        <v>5</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f t="shared" si="212"/>
        <v>11</v>
      </c>
      <c r="AX456" s="165" t="str">
        <f t="shared" si="213"/>
        <v/>
      </c>
      <c r="AY456" s="193">
        <f t="shared" si="214"/>
        <v>11</v>
      </c>
      <c r="AZ456" s="183" t="str">
        <f t="shared" si="215"/>
        <v/>
      </c>
      <c r="BA456" s="173">
        <f t="shared" si="216"/>
        <v>1</v>
      </c>
      <c r="BB456" s="174" t="str">
        <f t="shared" si="217"/>
        <v/>
      </c>
      <c r="BC456" s="186">
        <f t="shared" si="240"/>
        <v>1</v>
      </c>
      <c r="BD456" s="174" t="str">
        <f t="shared" si="218"/>
        <v/>
      </c>
      <c r="BE456" s="201">
        <f t="shared" si="219"/>
        <v>1.25</v>
      </c>
      <c r="BF456" s="174" t="str">
        <f t="shared" si="220"/>
        <v/>
      </c>
      <c r="BG456" s="186">
        <f t="shared" si="221"/>
        <v>1.25</v>
      </c>
      <c r="BH456" s="175" t="str">
        <f t="shared" si="222"/>
        <v/>
      </c>
      <c r="BI456" s="632"/>
      <c r="BQ456" s="57" t="s">
        <v>2491</v>
      </c>
    </row>
    <row r="457" spans="1:140" ht="18.75" x14ac:dyDescent="0.3">
      <c r="A457" s="221"/>
      <c r="B457" s="222"/>
      <c r="C457" s="213">
        <v>446</v>
      </c>
      <c r="D457" s="204" t="s">
        <v>3923</v>
      </c>
      <c r="E457" s="35" t="s">
        <v>3649</v>
      </c>
      <c r="F457" s="34"/>
      <c r="G457" s="131">
        <v>44369</v>
      </c>
      <c r="H457" s="136">
        <v>44372</v>
      </c>
      <c r="I457" s="140" t="s">
        <v>27</v>
      </c>
      <c r="J457" s="78"/>
      <c r="K457" s="144"/>
      <c r="L457" s="119"/>
      <c r="M457" s="394">
        <v>44372</v>
      </c>
      <c r="N457" s="158">
        <f t="shared" si="223"/>
        <v>4</v>
      </c>
      <c r="O457" s="311"/>
      <c r="P457" s="315"/>
      <c r="Q457" s="315" t="s">
        <v>27</v>
      </c>
      <c r="R457" s="315"/>
      <c r="S457" s="315"/>
      <c r="T457" s="315"/>
      <c r="U457" s="316"/>
      <c r="V457" s="167">
        <v>0.25</v>
      </c>
      <c r="W457" s="313">
        <v>3.25</v>
      </c>
      <c r="X457" s="313">
        <v>1</v>
      </c>
      <c r="Y457" s="160">
        <f t="shared" si="209"/>
        <v>4.5</v>
      </c>
      <c r="Z457" s="159">
        <f t="shared" si="224"/>
        <v>67.5</v>
      </c>
      <c r="AA457" s="327"/>
      <c r="AB457" s="400">
        <f t="shared" si="233"/>
        <v>-30</v>
      </c>
      <c r="AC457" s="371"/>
      <c r="AD457" s="226" t="str">
        <f t="shared" si="210"/>
        <v/>
      </c>
      <c r="AE457" s="368">
        <f t="shared" si="225"/>
        <v>37.5</v>
      </c>
      <c r="AF457" s="331">
        <v>1.25</v>
      </c>
      <c r="AG457" s="332">
        <v>1.25</v>
      </c>
      <c r="AH457" s="331">
        <v>38.75</v>
      </c>
      <c r="AI457" s="161">
        <f t="shared" si="226"/>
        <v>38.75</v>
      </c>
      <c r="AJ457" s="162">
        <f t="shared" si="211"/>
        <v>88.75</v>
      </c>
      <c r="AK457" s="163">
        <f t="shared" si="227"/>
        <v>50</v>
      </c>
      <c r="AL457" s="164">
        <f t="shared" si="228"/>
        <v>0</v>
      </c>
      <c r="AM457" s="164">
        <f t="shared" si="229"/>
        <v>0</v>
      </c>
      <c r="AN457" s="164">
        <f t="shared" si="230"/>
        <v>0</v>
      </c>
      <c r="AO457" s="164">
        <f t="shared" si="231"/>
        <v>0</v>
      </c>
      <c r="AP457" s="610" t="str">
        <f t="shared" si="234"/>
        <v xml:space="preserve"> </v>
      </c>
      <c r="AQ457" s="613">
        <f t="shared" si="232"/>
        <v>38.75</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f t="shared" si="212"/>
        <v>4</v>
      </c>
      <c r="AX457" s="165" t="str">
        <f t="shared" si="213"/>
        <v/>
      </c>
      <c r="AY457" s="193">
        <f t="shared" si="214"/>
        <v>4</v>
      </c>
      <c r="AZ457" s="183" t="str">
        <f t="shared" si="215"/>
        <v/>
      </c>
      <c r="BA457" s="173">
        <f t="shared" si="216"/>
        <v>0.25</v>
      </c>
      <c r="BB457" s="174" t="str">
        <f t="shared" si="217"/>
        <v/>
      </c>
      <c r="BC457" s="186">
        <f t="shared" si="240"/>
        <v>0.25</v>
      </c>
      <c r="BD457" s="174" t="str">
        <f t="shared" si="218"/>
        <v/>
      </c>
      <c r="BE457" s="201">
        <f t="shared" si="219"/>
        <v>3.25</v>
      </c>
      <c r="BF457" s="174" t="str">
        <f t="shared" si="220"/>
        <v/>
      </c>
      <c r="BG457" s="186">
        <f t="shared" si="221"/>
        <v>3.25</v>
      </c>
      <c r="BH457" s="175" t="str">
        <f t="shared" si="222"/>
        <v/>
      </c>
      <c r="BI457" s="632"/>
      <c r="BQ457" s="57" t="s">
        <v>2492</v>
      </c>
    </row>
    <row r="458" spans="1:140" ht="18.75" x14ac:dyDescent="0.3">
      <c r="A458" s="221"/>
      <c r="B458" s="222"/>
      <c r="C458" s="214">
        <v>447</v>
      </c>
      <c r="D458" s="204" t="s">
        <v>3924</v>
      </c>
      <c r="E458" s="33" t="s">
        <v>3649</v>
      </c>
      <c r="F458" s="34"/>
      <c r="G458" s="131">
        <v>44369</v>
      </c>
      <c r="H458" s="133">
        <v>44376</v>
      </c>
      <c r="I458" s="140" t="s">
        <v>27</v>
      </c>
      <c r="J458" s="78"/>
      <c r="K458" s="144"/>
      <c r="L458" s="119"/>
      <c r="M458" s="394">
        <v>44376</v>
      </c>
      <c r="N458" s="158">
        <f t="shared" si="223"/>
        <v>6</v>
      </c>
      <c r="O458" s="315"/>
      <c r="P458" s="315"/>
      <c r="Q458" s="315" t="s">
        <v>27</v>
      </c>
      <c r="R458" s="315"/>
      <c r="S458" s="315"/>
      <c r="T458" s="316"/>
      <c r="U458" s="317"/>
      <c r="V458" s="167">
        <v>0.25</v>
      </c>
      <c r="W458" s="313"/>
      <c r="X458" s="313">
        <v>1</v>
      </c>
      <c r="Y458" s="160">
        <f t="shared" si="209"/>
        <v>1.25</v>
      </c>
      <c r="Z458" s="159">
        <f t="shared" si="224"/>
        <v>2.5</v>
      </c>
      <c r="AA458" s="327"/>
      <c r="AB458" s="400">
        <f t="shared" si="233"/>
        <v>-30</v>
      </c>
      <c r="AC458" s="371"/>
      <c r="AD458" s="226" t="str">
        <f t="shared" si="210"/>
        <v/>
      </c>
      <c r="AE458" s="368">
        <f t="shared" si="225"/>
        <v>-27.5</v>
      </c>
      <c r="AF458" s="331"/>
      <c r="AG458" s="333"/>
      <c r="AH458" s="334"/>
      <c r="AI458" s="161">
        <f t="shared" si="226"/>
        <v>0</v>
      </c>
      <c r="AJ458" s="162">
        <f t="shared" si="211"/>
        <v>22.5</v>
      </c>
      <c r="AK458" s="163">
        <f t="shared" si="227"/>
        <v>22.5</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f t="shared" si="212"/>
        <v>6</v>
      </c>
      <c r="AX458" s="165" t="str">
        <f t="shared" si="213"/>
        <v/>
      </c>
      <c r="AY458" s="193">
        <f t="shared" si="214"/>
        <v>6</v>
      </c>
      <c r="AZ458" s="183" t="str">
        <f t="shared" si="215"/>
        <v/>
      </c>
      <c r="BA458" s="173">
        <f t="shared" si="216"/>
        <v>0.25</v>
      </c>
      <c r="BB458" s="174" t="str">
        <f t="shared" si="217"/>
        <v/>
      </c>
      <c r="BC458" s="186">
        <f t="shared" si="240"/>
        <v>0.25</v>
      </c>
      <c r="BD458" s="174" t="str">
        <f t="shared" si="218"/>
        <v/>
      </c>
      <c r="BE458" s="201" t="str">
        <f t="shared" si="219"/>
        <v/>
      </c>
      <c r="BF458" s="174" t="str">
        <f t="shared" si="220"/>
        <v/>
      </c>
      <c r="BG458" s="186" t="str">
        <f t="shared" si="221"/>
        <v/>
      </c>
      <c r="BH458" s="175" t="str">
        <f t="shared" si="222"/>
        <v/>
      </c>
      <c r="BI458" s="632"/>
      <c r="BQ458" s="57" t="s">
        <v>2493</v>
      </c>
    </row>
    <row r="459" spans="1:140" ht="18.75" x14ac:dyDescent="0.3">
      <c r="A459" s="221"/>
      <c r="B459" s="222"/>
      <c r="C459" s="214">
        <v>448</v>
      </c>
      <c r="D459" s="204" t="s">
        <v>3925</v>
      </c>
      <c r="E459" s="33" t="s">
        <v>3649</v>
      </c>
      <c r="F459" s="34"/>
      <c r="G459" s="134">
        <v>44370</v>
      </c>
      <c r="H459" s="135">
        <v>44385</v>
      </c>
      <c r="I459" s="141" t="s">
        <v>27</v>
      </c>
      <c r="J459" s="25" t="s">
        <v>27</v>
      </c>
      <c r="K459" s="145" t="s">
        <v>27</v>
      </c>
      <c r="L459" s="28"/>
      <c r="M459" s="395">
        <v>44399</v>
      </c>
      <c r="N459" s="158">
        <f t="shared" si="223"/>
        <v>22</v>
      </c>
      <c r="O459" s="315" t="s">
        <v>27</v>
      </c>
      <c r="P459" s="315"/>
      <c r="Q459" s="315"/>
      <c r="R459" s="315"/>
      <c r="S459" s="315"/>
      <c r="T459" s="316"/>
      <c r="U459" s="317"/>
      <c r="V459" s="167">
        <v>1</v>
      </c>
      <c r="W459" s="313"/>
      <c r="X459" s="313">
        <v>1</v>
      </c>
      <c r="Y459" s="160">
        <f t="shared" si="209"/>
        <v>2</v>
      </c>
      <c r="Z459" s="159">
        <f t="shared" si="224"/>
        <v>10</v>
      </c>
      <c r="AA459" s="327"/>
      <c r="AB459" s="400">
        <f t="shared" si="233"/>
        <v>-30</v>
      </c>
      <c r="AC459" s="371"/>
      <c r="AD459" s="226" t="str">
        <f t="shared" si="210"/>
        <v/>
      </c>
      <c r="AE459" s="368">
        <f t="shared" si="225"/>
        <v>-20</v>
      </c>
      <c r="AF459" s="331"/>
      <c r="AG459" s="333"/>
      <c r="AH459" s="334"/>
      <c r="AI459" s="161">
        <f t="shared" si="226"/>
        <v>0</v>
      </c>
      <c r="AJ459" s="162">
        <f t="shared" si="211"/>
        <v>30</v>
      </c>
      <c r="AK459" s="163">
        <f t="shared" si="227"/>
        <v>30</v>
      </c>
      <c r="AL459" s="164">
        <f t="shared" si="228"/>
        <v>0</v>
      </c>
      <c r="AM459" s="164">
        <f t="shared" si="229"/>
        <v>0</v>
      </c>
      <c r="AN459" s="164">
        <f t="shared" si="230"/>
        <v>30</v>
      </c>
      <c r="AO459" s="164">
        <f t="shared" si="231"/>
        <v>30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f t="shared" si="212"/>
        <v>22</v>
      </c>
      <c r="AX459" s="165">
        <f t="shared" si="213"/>
        <v>22</v>
      </c>
      <c r="AY459" s="193" t="str">
        <f t="shared" si="214"/>
        <v/>
      </c>
      <c r="AZ459" s="183" t="str">
        <f t="shared" si="215"/>
        <v/>
      </c>
      <c r="BA459" s="173">
        <f t="shared" si="216"/>
        <v>1</v>
      </c>
      <c r="BB459" s="174">
        <f t="shared" si="217"/>
        <v>1</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75" x14ac:dyDescent="0.3">
      <c r="A460" s="221"/>
      <c r="B460" s="222"/>
      <c r="C460" s="213">
        <v>449</v>
      </c>
      <c r="D460" s="204" t="s">
        <v>3926</v>
      </c>
      <c r="E460" s="33" t="s">
        <v>3649</v>
      </c>
      <c r="F460" s="34"/>
      <c r="G460" s="134">
        <v>44371</v>
      </c>
      <c r="H460" s="135">
        <v>44375</v>
      </c>
      <c r="I460" s="141" t="s">
        <v>27</v>
      </c>
      <c r="J460" s="25"/>
      <c r="K460" s="145"/>
      <c r="L460" s="28"/>
      <c r="M460" s="395">
        <v>44375</v>
      </c>
      <c r="N460" s="158">
        <f t="shared" si="223"/>
        <v>3</v>
      </c>
      <c r="O460" s="315"/>
      <c r="P460" s="315"/>
      <c r="Q460" s="315" t="s">
        <v>27</v>
      </c>
      <c r="R460" s="315"/>
      <c r="S460" s="315"/>
      <c r="T460" s="316"/>
      <c r="U460" s="317"/>
      <c r="V460" s="167">
        <v>0.5</v>
      </c>
      <c r="W460" s="313"/>
      <c r="X460" s="313">
        <v>0.5</v>
      </c>
      <c r="Y460" s="160">
        <f t="shared" ref="Y460:Y523" si="241">V460+W460+X460</f>
        <v>1</v>
      </c>
      <c r="Z460" s="159">
        <f t="shared" si="224"/>
        <v>5</v>
      </c>
      <c r="AA460" s="328"/>
      <c r="AB460" s="400">
        <f t="shared" si="233"/>
        <v>-30</v>
      </c>
      <c r="AC460" s="371"/>
      <c r="AD460" s="226" t="str">
        <f t="shared" ref="AD460:AD523" si="242">IF(F460="x",(0-((V460*10)+(W460*20))),"")</f>
        <v/>
      </c>
      <c r="AE460" s="368">
        <f t="shared" si="225"/>
        <v>-25</v>
      </c>
      <c r="AF460" s="331"/>
      <c r="AG460" s="333"/>
      <c r="AH460" s="334"/>
      <c r="AI460" s="161">
        <f t="shared" si="226"/>
        <v>0</v>
      </c>
      <c r="AJ460" s="162">
        <f t="shared" ref="AJ460:AJ523" si="243">(X460*20)+Z460+AA460+AF460</f>
        <v>15</v>
      </c>
      <c r="AK460" s="163">
        <f t="shared" si="227"/>
        <v>15</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f t="shared" ref="AW460:AW523" si="244">IF(N460&gt;0,N460,"")</f>
        <v>3</v>
      </c>
      <c r="AX460" s="165" t="str">
        <f t="shared" ref="AX460:AX523" si="245">IF(AND(K460="x",AW460&gt;0),AW460,"")</f>
        <v/>
      </c>
      <c r="AY460" s="193">
        <f t="shared" ref="AY460:AY523" si="246">IF(OR(K460="x",F460="x",AW460&lt;=0),"",AW460)</f>
        <v>3</v>
      </c>
      <c r="AZ460" s="183" t="str">
        <f t="shared" ref="AZ460:AZ523" si="247">IF(AND(F460="x",AW460&gt;0),AW460,"")</f>
        <v/>
      </c>
      <c r="BA460" s="173">
        <f t="shared" ref="BA460:BA523" si="248">IF(V460&gt;0,V460,"")</f>
        <v>0.5</v>
      </c>
      <c r="BB460" s="174" t="str">
        <f t="shared" ref="BB460:BB523" si="249">IF(AND(K460="x",BA460&gt;0),BA460,"")</f>
        <v/>
      </c>
      <c r="BC460" s="186">
        <f t="shared" si="240"/>
        <v>0.5</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75" x14ac:dyDescent="0.3">
      <c r="A461" s="221"/>
      <c r="B461" s="222"/>
      <c r="C461" s="213">
        <v>450</v>
      </c>
      <c r="D461" s="205" t="s">
        <v>3927</v>
      </c>
      <c r="E461" s="16" t="s">
        <v>3649</v>
      </c>
      <c r="F461" s="17"/>
      <c r="G461" s="134">
        <v>44371</v>
      </c>
      <c r="H461" s="135">
        <v>44378</v>
      </c>
      <c r="I461" s="141" t="s">
        <v>27</v>
      </c>
      <c r="J461" s="25"/>
      <c r="K461" s="145"/>
      <c r="L461" s="28"/>
      <c r="M461" s="395">
        <v>44378</v>
      </c>
      <c r="N461" s="158">
        <f t="shared" ref="N461:N524" si="255">IF((NETWORKDAYS(G461,M461)&gt;0),(NETWORKDAYS(G461,M461)),"")</f>
        <v>6</v>
      </c>
      <c r="O461" s="27"/>
      <c r="P461" s="27" t="s">
        <v>27</v>
      </c>
      <c r="Q461" s="27"/>
      <c r="R461" s="27"/>
      <c r="S461" s="27"/>
      <c r="T461" s="28"/>
      <c r="U461" s="29"/>
      <c r="V461" s="167">
        <v>0.25</v>
      </c>
      <c r="W461" s="313"/>
      <c r="X461" s="313">
        <v>0.25</v>
      </c>
      <c r="Y461" s="160">
        <f t="shared" si="241"/>
        <v>0.5</v>
      </c>
      <c r="Z461" s="159">
        <f t="shared" ref="Z461:Z524" si="256">IF((F461="x"),0,((V461*10)+(W461*20)))</f>
        <v>2.5</v>
      </c>
      <c r="AA461" s="327"/>
      <c r="AB461" s="400">
        <f t="shared" si="233"/>
        <v>-30</v>
      </c>
      <c r="AC461" s="370"/>
      <c r="AD461" s="226" t="str">
        <f t="shared" si="242"/>
        <v/>
      </c>
      <c r="AE461" s="368">
        <f t="shared" ref="AE461:AE524" si="257">IF(AND(Z461&gt;0,F461="x"),0,IF(AND(Z461&gt;0,AC461="x"),Z461-60,IF(AND(Z461&gt;0,AB461=-30),Z461+AB461,0)))</f>
        <v>-27.5</v>
      </c>
      <c r="AF461" s="339"/>
      <c r="AG461" s="338"/>
      <c r="AH461" s="336"/>
      <c r="AI461" s="161">
        <f t="shared" ref="AI461:AI524" si="258">IF(AE461&lt;=0,AG461,AE461+AG461)</f>
        <v>0</v>
      </c>
      <c r="AJ461" s="162">
        <f t="shared" si="243"/>
        <v>7.5</v>
      </c>
      <c r="AK461" s="163">
        <f t="shared" ref="AK461:AK524" si="259">AJ461-AH461</f>
        <v>7.5</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f t="shared" si="244"/>
        <v>6</v>
      </c>
      <c r="AX461" s="165" t="str">
        <f t="shared" si="245"/>
        <v/>
      </c>
      <c r="AY461" s="193">
        <f t="shared" si="246"/>
        <v>6</v>
      </c>
      <c r="AZ461" s="183" t="str">
        <f t="shared" si="247"/>
        <v/>
      </c>
      <c r="BA461" s="173">
        <f t="shared" si="248"/>
        <v>0.25</v>
      </c>
      <c r="BB461" s="174" t="str">
        <f t="shared" si="249"/>
        <v/>
      </c>
      <c r="BC461" s="186">
        <f t="shared" si="240"/>
        <v>0.25</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5" t="s">
        <v>3915</v>
      </c>
      <c r="E462" s="16" t="s">
        <v>3649</v>
      </c>
      <c r="F462" s="17"/>
      <c r="G462" s="134">
        <v>44375</v>
      </c>
      <c r="H462" s="135">
        <v>44377</v>
      </c>
      <c r="I462" s="141" t="s">
        <v>27</v>
      </c>
      <c r="J462" s="25"/>
      <c r="K462" s="145"/>
      <c r="L462" s="28"/>
      <c r="M462" s="395">
        <v>44377</v>
      </c>
      <c r="N462" s="158">
        <f t="shared" si="255"/>
        <v>3</v>
      </c>
      <c r="O462" s="27"/>
      <c r="P462" s="27"/>
      <c r="Q462" s="27" t="s">
        <v>27</v>
      </c>
      <c r="R462" s="27"/>
      <c r="S462" s="27"/>
      <c r="T462" s="28"/>
      <c r="U462" s="29"/>
      <c r="V462" s="32">
        <v>0.25</v>
      </c>
      <c r="W462" s="318">
        <v>0.5</v>
      </c>
      <c r="X462" s="319">
        <v>0.5</v>
      </c>
      <c r="Y462" s="160">
        <f t="shared" si="241"/>
        <v>1.25</v>
      </c>
      <c r="Z462" s="159">
        <f t="shared" si="256"/>
        <v>12.5</v>
      </c>
      <c r="AA462" s="327"/>
      <c r="AB462" s="400">
        <f t="shared" ref="AB462:AB525" si="265">IF(AND(Z462&gt;=0,F462="x"),0,IF(AND(Z462&gt;0,AC462="x"),0,IF(Z462&gt;0,0-30,0)))</f>
        <v>-30</v>
      </c>
      <c r="AC462" s="370"/>
      <c r="AD462" s="226" t="str">
        <f t="shared" si="242"/>
        <v/>
      </c>
      <c r="AE462" s="368">
        <f t="shared" si="257"/>
        <v>-17.5</v>
      </c>
      <c r="AF462" s="339">
        <v>11.75</v>
      </c>
      <c r="AG462" s="338">
        <v>11.75</v>
      </c>
      <c r="AH462" s="336">
        <v>11.75</v>
      </c>
      <c r="AI462" s="161">
        <f t="shared" si="258"/>
        <v>11.75</v>
      </c>
      <c r="AJ462" s="162">
        <f t="shared" si="243"/>
        <v>34.25</v>
      </c>
      <c r="AK462" s="163">
        <f t="shared" si="259"/>
        <v>22.5</v>
      </c>
      <c r="AL462" s="164">
        <f t="shared" si="260"/>
        <v>0</v>
      </c>
      <c r="AM462" s="164">
        <f t="shared" si="261"/>
        <v>0</v>
      </c>
      <c r="AN462" s="164">
        <f t="shared" si="262"/>
        <v>0</v>
      </c>
      <c r="AO462" s="164">
        <f t="shared" si="263"/>
        <v>0</v>
      </c>
      <c r="AP462" s="610" t="str">
        <f t="shared" ref="AP462:AP525" si="266">IF(AND(AH462&gt;0,AH462&lt;5),AH462," ")</f>
        <v xml:space="preserve"> </v>
      </c>
      <c r="AQ462" s="613">
        <f t="shared" si="264"/>
        <v>11.75</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f t="shared" si="244"/>
        <v>3</v>
      </c>
      <c r="AX462" s="165" t="str">
        <f t="shared" si="245"/>
        <v/>
      </c>
      <c r="AY462" s="193">
        <f t="shared" si="246"/>
        <v>3</v>
      </c>
      <c r="AZ462" s="183" t="str">
        <f t="shared" si="247"/>
        <v/>
      </c>
      <c r="BA462" s="173">
        <f t="shared" si="248"/>
        <v>0.25</v>
      </c>
      <c r="BB462" s="174" t="str">
        <f t="shared" si="249"/>
        <v/>
      </c>
      <c r="BC462" s="186">
        <f t="shared" si="240"/>
        <v>0.25</v>
      </c>
      <c r="BD462" s="174" t="str">
        <f t="shared" si="250"/>
        <v/>
      </c>
      <c r="BE462" s="201">
        <f t="shared" si="251"/>
        <v>0.5</v>
      </c>
      <c r="BF462" s="174" t="str">
        <f t="shared" si="252"/>
        <v/>
      </c>
      <c r="BG462" s="186">
        <f t="shared" si="253"/>
        <v>0.5</v>
      </c>
      <c r="BH462" s="175" t="str">
        <f t="shared" si="254"/>
        <v/>
      </c>
      <c r="BI462" s="632"/>
      <c r="BQ462" s="57" t="s">
        <v>2496</v>
      </c>
    </row>
    <row r="463" spans="1:140" ht="18.75" x14ac:dyDescent="0.3">
      <c r="A463" s="219"/>
      <c r="B463" s="220"/>
      <c r="C463" s="213">
        <v>452</v>
      </c>
      <c r="D463" s="205" t="s">
        <v>3928</v>
      </c>
      <c r="E463" s="16" t="s">
        <v>3649</v>
      </c>
      <c r="F463" s="17"/>
      <c r="G463" s="134">
        <v>44376</v>
      </c>
      <c r="H463" s="135">
        <v>44379</v>
      </c>
      <c r="I463" s="141" t="s">
        <v>27</v>
      </c>
      <c r="J463" s="25"/>
      <c r="K463" s="145"/>
      <c r="L463" s="28"/>
      <c r="M463" s="395">
        <v>44379</v>
      </c>
      <c r="N463" s="158">
        <f t="shared" si="255"/>
        <v>4</v>
      </c>
      <c r="O463" s="27"/>
      <c r="P463" s="27" t="s">
        <v>27</v>
      </c>
      <c r="Q463" s="27"/>
      <c r="R463" s="27"/>
      <c r="S463" s="27"/>
      <c r="T463" s="28"/>
      <c r="U463" s="29"/>
      <c r="V463" s="32">
        <v>0.25</v>
      </c>
      <c r="W463" s="318"/>
      <c r="X463" s="319">
        <v>0.5</v>
      </c>
      <c r="Y463" s="160">
        <f t="shared" si="241"/>
        <v>0.75</v>
      </c>
      <c r="Z463" s="159">
        <f t="shared" si="256"/>
        <v>2.5</v>
      </c>
      <c r="AA463" s="326"/>
      <c r="AB463" s="400">
        <f t="shared" si="265"/>
        <v>-30</v>
      </c>
      <c r="AC463" s="370"/>
      <c r="AD463" s="226" t="str">
        <f t="shared" si="242"/>
        <v/>
      </c>
      <c r="AE463" s="368">
        <f t="shared" si="257"/>
        <v>-27.5</v>
      </c>
      <c r="AF463" s="339"/>
      <c r="AG463" s="338"/>
      <c r="AH463" s="336"/>
      <c r="AI463" s="161">
        <f t="shared" si="258"/>
        <v>0</v>
      </c>
      <c r="AJ463" s="162">
        <f t="shared" si="243"/>
        <v>12.5</v>
      </c>
      <c r="AK463" s="163">
        <f t="shared" si="259"/>
        <v>12.5</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f t="shared" si="244"/>
        <v>4</v>
      </c>
      <c r="AX463" s="165" t="str">
        <f t="shared" si="245"/>
        <v/>
      </c>
      <c r="AY463" s="193">
        <f t="shared" si="246"/>
        <v>4</v>
      </c>
      <c r="AZ463" s="183" t="str">
        <f t="shared" si="247"/>
        <v/>
      </c>
      <c r="BA463" s="173">
        <f t="shared" si="248"/>
        <v>0.25</v>
      </c>
      <c r="BB463" s="174" t="str">
        <f t="shared" si="249"/>
        <v/>
      </c>
      <c r="BC463" s="186">
        <f t="shared" si="240"/>
        <v>0.25</v>
      </c>
      <c r="BD463" s="174" t="str">
        <f t="shared" si="250"/>
        <v/>
      </c>
      <c r="BE463" s="201" t="str">
        <f t="shared" si="251"/>
        <v/>
      </c>
      <c r="BF463" s="174" t="str">
        <f t="shared" si="252"/>
        <v/>
      </c>
      <c r="BG463" s="186" t="str">
        <f t="shared" si="253"/>
        <v/>
      </c>
      <c r="BH463" s="175" t="str">
        <f t="shared" si="254"/>
        <v/>
      </c>
      <c r="BI463" s="632"/>
      <c r="BQ463" s="57" t="s">
        <v>2497</v>
      </c>
    </row>
    <row r="464" spans="1:140" ht="18.75" x14ac:dyDescent="0.3">
      <c r="A464" s="219"/>
      <c r="B464" s="220"/>
      <c r="C464" s="213">
        <v>453</v>
      </c>
      <c r="D464" s="207" t="s">
        <v>3929</v>
      </c>
      <c r="E464" s="18" t="s">
        <v>3649</v>
      </c>
      <c r="F464" s="17"/>
      <c r="G464" s="134">
        <v>44376</v>
      </c>
      <c r="H464" s="135">
        <v>44379</v>
      </c>
      <c r="I464" s="141" t="s">
        <v>27</v>
      </c>
      <c r="J464" s="25"/>
      <c r="K464" s="145"/>
      <c r="L464" s="28"/>
      <c r="M464" s="395">
        <v>44379</v>
      </c>
      <c r="N464" s="158">
        <f t="shared" si="255"/>
        <v>4</v>
      </c>
      <c r="O464" s="27" t="s">
        <v>27</v>
      </c>
      <c r="P464" s="27"/>
      <c r="Q464" s="27"/>
      <c r="R464" s="27"/>
      <c r="S464" s="27"/>
      <c r="T464" s="28"/>
      <c r="U464" s="29"/>
      <c r="V464" s="32">
        <v>0.25</v>
      </c>
      <c r="W464" s="318"/>
      <c r="X464" s="319">
        <v>0.5</v>
      </c>
      <c r="Y464" s="160">
        <f t="shared" si="241"/>
        <v>0.75</v>
      </c>
      <c r="Z464" s="159">
        <f t="shared" si="256"/>
        <v>2.5</v>
      </c>
      <c r="AA464" s="326"/>
      <c r="AB464" s="400">
        <f t="shared" si="265"/>
        <v>-30</v>
      </c>
      <c r="AC464" s="371"/>
      <c r="AD464" s="226" t="str">
        <f t="shared" si="242"/>
        <v/>
      </c>
      <c r="AE464" s="368">
        <f t="shared" si="257"/>
        <v>-27.5</v>
      </c>
      <c r="AF464" s="339"/>
      <c r="AG464" s="338"/>
      <c r="AH464" s="336"/>
      <c r="AI464" s="161">
        <f t="shared" si="258"/>
        <v>0</v>
      </c>
      <c r="AJ464" s="162">
        <f t="shared" si="243"/>
        <v>12.5</v>
      </c>
      <c r="AK464" s="163">
        <f t="shared" si="259"/>
        <v>12.5</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f t="shared" si="244"/>
        <v>4</v>
      </c>
      <c r="AX464" s="165" t="str">
        <f t="shared" si="245"/>
        <v/>
      </c>
      <c r="AY464" s="193">
        <f t="shared" si="246"/>
        <v>4</v>
      </c>
      <c r="AZ464" s="183" t="str">
        <f t="shared" si="247"/>
        <v/>
      </c>
      <c r="BA464" s="173">
        <f t="shared" si="248"/>
        <v>0.25</v>
      </c>
      <c r="BB464" s="174" t="str">
        <f t="shared" si="249"/>
        <v/>
      </c>
      <c r="BC464" s="186">
        <f t="shared" si="240"/>
        <v>0.25</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7" t="s">
        <v>3930</v>
      </c>
      <c r="E465" s="18" t="s">
        <v>3649</v>
      </c>
      <c r="F465" s="17"/>
      <c r="G465" s="134">
        <v>44335</v>
      </c>
      <c r="H465" s="135">
        <v>44393</v>
      </c>
      <c r="I465" s="141"/>
      <c r="J465" s="25" t="s">
        <v>27</v>
      </c>
      <c r="K465" s="145" t="s">
        <v>27</v>
      </c>
      <c r="L465" s="28"/>
      <c r="M465" s="395">
        <v>44393</v>
      </c>
      <c r="N465" s="158">
        <f t="shared" si="255"/>
        <v>43</v>
      </c>
      <c r="O465" s="27"/>
      <c r="P465" s="27"/>
      <c r="Q465" s="27" t="s">
        <v>27</v>
      </c>
      <c r="R465" s="27"/>
      <c r="S465" s="27"/>
      <c r="T465" s="28"/>
      <c r="U465" s="29"/>
      <c r="V465" s="32">
        <v>1.5</v>
      </c>
      <c r="W465" s="318">
        <v>0.5</v>
      </c>
      <c r="X465" s="319">
        <v>2.5</v>
      </c>
      <c r="Y465" s="160">
        <f t="shared" si="241"/>
        <v>4.5</v>
      </c>
      <c r="Z465" s="159">
        <f t="shared" si="256"/>
        <v>25</v>
      </c>
      <c r="AA465" s="326"/>
      <c r="AB465" s="400">
        <f t="shared" si="265"/>
        <v>-30</v>
      </c>
      <c r="AC465" s="371"/>
      <c r="AD465" s="226" t="str">
        <f t="shared" si="242"/>
        <v/>
      </c>
      <c r="AE465" s="368">
        <f t="shared" si="257"/>
        <v>-5</v>
      </c>
      <c r="AF465" s="339"/>
      <c r="AG465" s="338"/>
      <c r="AH465" s="336"/>
      <c r="AI465" s="161">
        <f t="shared" si="258"/>
        <v>0</v>
      </c>
      <c r="AJ465" s="162">
        <f t="shared" si="243"/>
        <v>75</v>
      </c>
      <c r="AK465" s="163">
        <f t="shared" si="259"/>
        <v>75</v>
      </c>
      <c r="AL465" s="164">
        <f t="shared" si="260"/>
        <v>0</v>
      </c>
      <c r="AM465" s="164">
        <f t="shared" si="261"/>
        <v>0</v>
      </c>
      <c r="AN465" s="164">
        <f t="shared" si="262"/>
        <v>75</v>
      </c>
      <c r="AO465" s="164">
        <f t="shared" si="263"/>
        <v>75</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f t="shared" si="244"/>
        <v>43</v>
      </c>
      <c r="AX465" s="165">
        <f t="shared" si="245"/>
        <v>43</v>
      </c>
      <c r="AY465" s="193" t="str">
        <f t="shared" si="246"/>
        <v/>
      </c>
      <c r="AZ465" s="183" t="str">
        <f t="shared" si="247"/>
        <v/>
      </c>
      <c r="BA465" s="173">
        <f t="shared" si="248"/>
        <v>1.5</v>
      </c>
      <c r="BB465" s="174">
        <f t="shared" si="249"/>
        <v>1.5</v>
      </c>
      <c r="BC465" s="186" t="str">
        <f t="shared" si="240"/>
        <v/>
      </c>
      <c r="BD465" s="174" t="str">
        <f t="shared" si="250"/>
        <v/>
      </c>
      <c r="BE465" s="201">
        <f t="shared" si="251"/>
        <v>0.5</v>
      </c>
      <c r="BF465" s="174">
        <f t="shared" si="252"/>
        <v>0.5</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467:X511 V517:X561 V567:X611 V617:X661 V667:X711 V717:X761 V767:X811 V817:X861 V867:X911 V917:X961 AA66:AB111 AA166:AB211 AA516:AC561 AE466:AI512 O466:U511 O516:U561 O566:U611 O616:U661 O666:U711 O716:U761 O766:U811 O816:U861 O866:U911 O916:U961 AA966:AC1011 AE966:AI1011 AF562:AI562 AF612:AI612 AF662:AI662 AF712:AI712 AF762:AI762 AF812:AI812 AF862:AI862 AF912:AI912 AF962:AI962 AX12:AX1011 O966:U1011 W967:X1011 V1011 V967:V1009 AA216:AB262 AA266:AB312 AA316:AB362 AA366:AB412 AA416:AB462 AA916:AC962 AA866:AC912 AA816:AC862 AA766:AC812 AA716:AC762 AA666:AC712 AA616:AC662 AA566:AC612 AA466:AC512 AF40:AH61 AA16:AB20 AE66:AI111 AE116:AI137 AE516:AI561 AE566:AI611 AE616:AI661 AE666:AI711 AE716:AI761 AE766:AI811 AE816:AI861 AE866:AI911 AE916:AI961 BC12:BD1011 BE10:BG1011 V5:Y8 E10:X11 AA10:AC11 AF10:AH11 AY10:BB1011 BC10:BD10 C10:C11 AD12:AD1011 N12:N1011 Y10:Z1011 AB12:AB1011 AJ15:AJ1011 AI14:AJ14 AI10:AO13 AA5:AH8 AJ5:AO8 AW10:AW1011 AR12:AR1011 AT12:AT1011 AP12:AP1011 BH10:BI10 BH12:BI1011 AW5:BI8 AK14:AO1011 AA22:AB61 AA116:AB161 AE10:AE1011 AI14:AI1011">
    <cfRule type="cellIs" dxfId="1100" priority="1259" operator="equal">
      <formula>0</formula>
    </cfRule>
  </conditionalFormatting>
  <conditionalFormatting sqref="AI5:AI9 AI12:AI1011">
    <cfRule type="cellIs" dxfId="1099" priority="1258" operator="lessThan">
      <formula>0</formula>
    </cfRule>
  </conditionalFormatting>
  <conditionalFormatting sqref="AE6:AE8">
    <cfRule type="cellIs" dxfId="1098" priority="1255" operator="equal">
      <formula>0</formula>
    </cfRule>
    <cfRule type="cellIs" dxfId="1097" priority="1256" operator="equal">
      <formula>0</formula>
    </cfRule>
    <cfRule type="cellIs" dxfId="1096" priority="1257" operator="equal">
      <formula>0</formula>
    </cfRule>
  </conditionalFormatting>
  <conditionalFormatting sqref="AE3 F11:AC11 AE10:AE1011 AE5:AE8">
    <cfRule type="cellIs" dxfId="1095" priority="1253" operator="greaterThanOrEqual">
      <formula>0</formula>
    </cfRule>
  </conditionalFormatting>
  <conditionalFormatting sqref="AE1:AE3 F11:AC11 AE5:AE8 AE10:AE64990">
    <cfRule type="cellIs" dxfId="1094" priority="1251" operator="equal">
      <formula>0</formula>
    </cfRule>
    <cfRule type="cellIs" dxfId="1093" priority="125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92" priority="1249" operator="lessThan">
      <formula>0</formula>
    </cfRule>
  </conditionalFormatting>
  <conditionalFormatting sqref="AD5:AD8">
    <cfRule type="cellIs" dxfId="1091" priority="1244" operator="lessThan">
      <formula>0</formula>
    </cfRule>
  </conditionalFormatting>
  <conditionalFormatting sqref="AD5:AD8">
    <cfRule type="cellIs" dxfId="1090" priority="1222" stopIfTrue="1" operator="lessThan">
      <formula>0</formula>
    </cfRule>
  </conditionalFormatting>
  <conditionalFormatting sqref="I10:J11">
    <cfRule type="containsText" dxfId="1089" priority="1233" operator="containsText" text="/">
      <formula>NOT(ISERROR(SEARCH("/",I10)))</formula>
    </cfRule>
    <cfRule type="cellIs" dxfId="1088" priority="1234" operator="greaterThan">
      <formula>"1/0/1900"</formula>
    </cfRule>
    <cfRule type="cellIs" dxfId="1087" priority="1235" operator="greaterThan">
      <formula>0</formula>
    </cfRule>
  </conditionalFormatting>
  <conditionalFormatting sqref="I10:J11 N12:N1011 I466:J1011">
    <cfRule type="cellIs" dxfId="1086" priority="1232" operator="greaterThan">
      <formula>0</formula>
    </cfRule>
  </conditionalFormatting>
  <conditionalFormatting sqref="F11:AC11 AE10:AE1011 AE5:AE8">
    <cfRule type="cellIs" dxfId="1085" priority="1221" operator="lessThan">
      <formula>0</formula>
    </cfRule>
    <cfRule type="cellIs" dxfId="1084" priority="1228" operator="between">
      <formula>-1</formula>
      <formula>999999999999</formula>
    </cfRule>
    <cfRule type="cellIs" dxfId="1083" priority="1229" operator="lessThan">
      <formula>0</formula>
    </cfRule>
    <cfRule type="cellIs" dxfId="1082" priority="1230" operator="greaterThan">
      <formula>0</formula>
    </cfRule>
    <cfRule type="cellIs" dxfId="1081" priority="1231" operator="equal">
      <formula>0</formula>
    </cfRule>
  </conditionalFormatting>
  <conditionalFormatting sqref="F11:AC11 AE10:AE11">
    <cfRule type="cellIs" dxfId="1080" priority="1223" stopIfTrue="1" operator="equal">
      <formula>0</formula>
    </cfRule>
    <cfRule type="cellIs" dxfId="1079" priority="1224" operator="notBetween">
      <formula>0</formula>
      <formula>1</formula>
    </cfRule>
    <cfRule type="cellIs" priority="1225" stopIfTrue="1" operator="notBetween">
      <formula>0</formula>
      <formula>1</formula>
    </cfRule>
    <cfRule type="cellIs" dxfId="1078" priority="1226" operator="between">
      <formula>-1</formula>
      <formula>9999999</formula>
    </cfRule>
  </conditionalFormatting>
  <conditionalFormatting sqref="F11:AC11 AE10:AE1011 AD5:AE8">
    <cfRule type="cellIs" dxfId="1077" priority="1227" operator="notBetween">
      <formula>0</formula>
      <formula>1</formula>
    </cfRule>
    <cfRule type="cellIs" dxfId="1076" priority="1237" operator="notBetween">
      <formula>0</formula>
      <formula>1</formula>
    </cfRule>
  </conditionalFormatting>
  <conditionalFormatting sqref="N12:N1011">
    <cfRule type="cellIs" dxfId="1075" priority="1218" stopIfTrue="1" operator="greaterThan">
      <formula>0</formula>
    </cfRule>
    <cfRule type="cellIs" dxfId="1074" priority="1219" stopIfTrue="1" operator="greaterThan">
      <formula>1</formula>
    </cfRule>
    <cfRule type="cellIs" dxfId="1073" priority="1220" stopIfTrue="1" operator="lessThan">
      <formula>1</formula>
    </cfRule>
  </conditionalFormatting>
  <conditionalFormatting sqref="V10:X11">
    <cfRule type="cellIs" dxfId="1072" priority="1216" stopIfTrue="1" operator="greaterThan">
      <formula>0</formula>
    </cfRule>
    <cfRule type="cellIs" dxfId="1071" priority="1217" stopIfTrue="1" operator="greaterThan">
      <formula>0</formula>
    </cfRule>
  </conditionalFormatting>
  <conditionalFormatting sqref="C10:C11">
    <cfRule type="cellIs" dxfId="1070" priority="1211" stopIfTrue="1" operator="equal">
      <formula>0</formula>
    </cfRule>
    <cfRule type="cellIs" dxfId="1069" priority="1212" stopIfTrue="1" operator="greaterThan">
      <formula>0</formula>
    </cfRule>
    <cfRule type="notContainsBlanks" dxfId="1068" priority="1213" stopIfTrue="1">
      <formula>LEN(TRIM(C10))&gt;0</formula>
    </cfRule>
    <cfRule type="cellIs" dxfId="1067" priority="1214" stopIfTrue="1" operator="equal">
      <formula>1</formula>
    </cfRule>
    <cfRule type="cellIs" dxfId="1066" priority="1215" stopIfTrue="1" operator="greaterThan">
      <formula>1</formula>
    </cfRule>
  </conditionalFormatting>
  <conditionalFormatting sqref="C10:C11">
    <cfRule type="notContainsBlanks" priority="1210" stopIfTrue="1">
      <formula>LEN(TRIM(C10))&gt;0</formula>
    </cfRule>
  </conditionalFormatting>
  <conditionalFormatting sqref="N10:N11">
    <cfRule type="cellIs" dxfId="1065" priority="1194" operator="greaterThan">
      <formula>0</formula>
    </cfRule>
    <cfRule type="cellIs" dxfId="1064" priority="1195" operator="greaterThan">
      <formula>0</formula>
    </cfRule>
    <cfRule type="uniqueValues" dxfId="1063" priority="1196"/>
    <cfRule type="uniqueValues" dxfId="1062" priority="1197"/>
    <cfRule type="cellIs" dxfId="1061" priority="1198" operator="equal">
      <formula>0</formula>
    </cfRule>
    <cfRule type="cellIs" dxfId="1060" priority="1199" operator="lessThan">
      <formula>1</formula>
    </cfRule>
    <cfRule type="containsText" dxfId="1059" priority="1200" operator="containsText" text="#NUM!">
      <formula>NOT(ISERROR(SEARCH("#NUM!",N10)))</formula>
    </cfRule>
    <cfRule type="cellIs" dxfId="1058" priority="1201" operator="equal">
      <formula>0</formula>
    </cfRule>
    <cfRule type="cellIs" dxfId="1057" priority="1202" operator="lessThan">
      <formula>0</formula>
    </cfRule>
    <cfRule type="uniqueValues" dxfId="1056" priority="1203"/>
    <cfRule type="duplicateValues" dxfId="1055" priority="1204"/>
    <cfRule type="cellIs" dxfId="1054" priority="1205" operator="equal">
      <formula>0</formula>
    </cfRule>
    <cfRule type="uniqueValues" dxfId="1053" priority="1206"/>
    <cfRule type="cellIs" dxfId="1052" priority="1207" operator="equal">
      <formula>0</formula>
    </cfRule>
    <cfRule type="cellIs" dxfId="1051" priority="1208" operator="between">
      <formula>1</formula>
      <formula>999999999999999</formula>
    </cfRule>
    <cfRule type="containsText" dxfId="1050" priority="1209" operator="containsText" text="#NUM!">
      <formula>NOT(ISERROR(SEARCH("#NUM!",N10)))</formula>
    </cfRule>
  </conditionalFormatting>
  <conditionalFormatting sqref="AW10:AW11 BE10:BG11 AY10:BB11 BC10:BD10 BH10:BI10">
    <cfRule type="containsText" dxfId="1049" priority="1188" operator="containsText" text="#DIV/0!">
      <formula>NOT(ISERROR(SEARCH("#DIV/0!",AW10)))</formula>
    </cfRule>
    <cfRule type="cellIs" dxfId="1048" priority="1189" operator="lessThan">
      <formula>"&lt;0"</formula>
    </cfRule>
    <cfRule type="cellIs" dxfId="1047" priority="1190" operator="lessThan">
      <formula>0</formula>
    </cfRule>
    <cfRule type="containsText" dxfId="1046" priority="1191" operator="containsText" text="#DIV/0!">
      <formula>NOT(ISERROR(SEARCH("#DIV/0!",AW10)))</formula>
    </cfRule>
    <cfRule type="containsText" dxfId="1045" priority="1192" operator="containsText" text="#DIV/0!">
      <formula>NOT(ISERROR(SEARCH("#DIV/0!",AW10)))</formula>
    </cfRule>
    <cfRule type="containsText" dxfId="1044" priority="1193" operator="containsText" text="#div/0/!">
      <formula>NOT(ISERROR(SEARCH("#div/0/!",AW10)))</formula>
    </cfRule>
  </conditionalFormatting>
  <conditionalFormatting sqref="AW10:AW11">
    <cfRule type="cellIs" dxfId="1043" priority="1172" operator="greaterThan">
      <formula>0</formula>
    </cfRule>
    <cfRule type="cellIs" dxfId="1042" priority="1173" operator="greaterThan">
      <formula>0</formula>
    </cfRule>
    <cfRule type="uniqueValues" dxfId="1041" priority="1174"/>
    <cfRule type="uniqueValues" dxfId="1040" priority="1175"/>
    <cfRule type="cellIs" dxfId="1039" priority="1176" operator="equal">
      <formula>0</formula>
    </cfRule>
    <cfRule type="cellIs" dxfId="1038" priority="1177" operator="lessThan">
      <formula>1</formula>
    </cfRule>
    <cfRule type="containsText" dxfId="1037" priority="1178" operator="containsText" text="#NUM!">
      <formula>NOT(ISERROR(SEARCH("#NUM!",AW10)))</formula>
    </cfRule>
    <cfRule type="cellIs" dxfId="1036" priority="1179" operator="equal">
      <formula>0</formula>
    </cfRule>
    <cfRule type="cellIs" dxfId="1035" priority="1180" operator="lessThan">
      <formula>0</formula>
    </cfRule>
    <cfRule type="uniqueValues" dxfId="1034" priority="1181"/>
    <cfRule type="duplicateValues" dxfId="1033" priority="1182"/>
    <cfRule type="cellIs" dxfId="1032" priority="1183" operator="equal">
      <formula>0</formula>
    </cfRule>
    <cfRule type="uniqueValues" dxfId="1031" priority="1184"/>
    <cfRule type="cellIs" dxfId="1030" priority="1185" operator="equal">
      <formula>0</formula>
    </cfRule>
    <cfRule type="cellIs" dxfId="1029" priority="1186" operator="between">
      <formula>1</formula>
      <formula>999999999999999</formula>
    </cfRule>
    <cfRule type="containsText" dxfId="1028" priority="1187" operator="containsText" text="#NUM!">
      <formula>NOT(ISERROR(SEARCH("#NUM!",AW10)))</formula>
    </cfRule>
  </conditionalFormatting>
  <conditionalFormatting sqref="AY10:AZ11">
    <cfRule type="cellIs" dxfId="1027" priority="1156" operator="greaterThan">
      <formula>0</formula>
    </cfRule>
    <cfRule type="cellIs" dxfId="1026" priority="1157" operator="greaterThan">
      <formula>0</formula>
    </cfRule>
    <cfRule type="uniqueValues" dxfId="1025" priority="1158"/>
    <cfRule type="uniqueValues" dxfId="1024" priority="1159"/>
    <cfRule type="cellIs" dxfId="1023" priority="1160" operator="equal">
      <formula>0</formula>
    </cfRule>
    <cfRule type="cellIs" dxfId="1022" priority="1161" operator="lessThan">
      <formula>1</formula>
    </cfRule>
    <cfRule type="containsText" dxfId="1021" priority="1162" operator="containsText" text="#NUM!">
      <formula>NOT(ISERROR(SEARCH("#NUM!",AY10)))</formula>
    </cfRule>
    <cfRule type="cellIs" dxfId="1020" priority="1163" operator="equal">
      <formula>0</formula>
    </cfRule>
    <cfRule type="cellIs" dxfId="1019" priority="1164" operator="lessThan">
      <formula>0</formula>
    </cfRule>
    <cfRule type="uniqueValues" dxfId="1018" priority="1165"/>
    <cfRule type="duplicateValues" dxfId="1017" priority="1166"/>
    <cfRule type="cellIs" dxfId="1016" priority="1167" operator="equal">
      <formula>0</formula>
    </cfRule>
    <cfRule type="uniqueValues" dxfId="1015" priority="1168"/>
    <cfRule type="cellIs" dxfId="1014" priority="1169" operator="equal">
      <formula>0</formula>
    </cfRule>
    <cfRule type="cellIs" dxfId="1013" priority="1170" operator="between">
      <formula>1</formula>
      <formula>999999999999999</formula>
    </cfRule>
    <cfRule type="containsText" dxfId="1012" priority="1171" operator="containsText" text="#NUM!">
      <formula>NOT(ISERROR(SEARCH("#NUM!",AY10)))</formula>
    </cfRule>
  </conditionalFormatting>
  <conditionalFormatting sqref="BA11">
    <cfRule type="cellIs" dxfId="1011" priority="1140" operator="greaterThan">
      <formula>0</formula>
    </cfRule>
    <cfRule type="cellIs" dxfId="1010" priority="1141" operator="greaterThan">
      <formula>0</formula>
    </cfRule>
    <cfRule type="uniqueValues" dxfId="1009" priority="1142"/>
    <cfRule type="uniqueValues" dxfId="1008" priority="1143"/>
    <cfRule type="cellIs" dxfId="1007" priority="1144" operator="equal">
      <formula>0</formula>
    </cfRule>
    <cfRule type="cellIs" dxfId="1006" priority="1145" operator="lessThan">
      <formula>1</formula>
    </cfRule>
    <cfRule type="containsText" dxfId="1005" priority="1146" operator="containsText" text="#NUM!">
      <formula>NOT(ISERROR(SEARCH("#NUM!",BA11)))</formula>
    </cfRule>
    <cfRule type="cellIs" dxfId="1004" priority="1147" operator="equal">
      <formula>0</formula>
    </cfRule>
    <cfRule type="cellIs" dxfId="1003" priority="1148" operator="lessThan">
      <formula>0</formula>
    </cfRule>
    <cfRule type="uniqueValues" dxfId="1002" priority="1149"/>
    <cfRule type="duplicateValues" dxfId="1001" priority="1150"/>
    <cfRule type="cellIs" dxfId="1000" priority="1151" operator="equal">
      <formula>0</formula>
    </cfRule>
    <cfRule type="uniqueValues" dxfId="999" priority="1152"/>
    <cfRule type="cellIs" dxfId="998" priority="1153" operator="equal">
      <formula>0</formula>
    </cfRule>
    <cfRule type="cellIs" dxfId="997" priority="1154" operator="between">
      <formula>1</formula>
      <formula>999999999999999</formula>
    </cfRule>
    <cfRule type="containsText" dxfId="996" priority="1155" operator="containsText" text="#NUM!">
      <formula>NOT(ISERROR(SEARCH("#NUM!",BA11)))</formula>
    </cfRule>
  </conditionalFormatting>
  <conditionalFormatting sqref="BF10:BG11">
    <cfRule type="cellIs" dxfId="995" priority="1124" operator="greaterThan">
      <formula>0</formula>
    </cfRule>
    <cfRule type="cellIs" dxfId="994" priority="1125" operator="greaterThan">
      <formula>0</formula>
    </cfRule>
    <cfRule type="uniqueValues" dxfId="993" priority="1126"/>
    <cfRule type="uniqueValues" dxfId="992" priority="1127"/>
    <cfRule type="cellIs" dxfId="991" priority="1128" operator="equal">
      <formula>0</formula>
    </cfRule>
    <cfRule type="cellIs" dxfId="990" priority="1129" operator="lessThan">
      <formula>1</formula>
    </cfRule>
    <cfRule type="containsText" dxfId="989" priority="1130" operator="containsText" text="#NUM!">
      <formula>NOT(ISERROR(SEARCH("#NUM!",BF10)))</formula>
    </cfRule>
    <cfRule type="cellIs" dxfId="988" priority="1131" operator="equal">
      <formula>0</formula>
    </cfRule>
    <cfRule type="cellIs" dxfId="987" priority="1132" operator="lessThan">
      <formula>0</formula>
    </cfRule>
    <cfRule type="uniqueValues" dxfId="986" priority="1133"/>
    <cfRule type="duplicateValues" dxfId="985" priority="1134"/>
    <cfRule type="cellIs" dxfId="984" priority="1135" operator="equal">
      <formula>0</formula>
    </cfRule>
    <cfRule type="uniqueValues" dxfId="983" priority="1136"/>
    <cfRule type="cellIs" dxfId="982" priority="1137" operator="equal">
      <formula>0</formula>
    </cfRule>
    <cfRule type="cellIs" dxfId="981" priority="1138" operator="between">
      <formula>1</formula>
      <formula>999999999999999</formula>
    </cfRule>
    <cfRule type="containsText" dxfId="980" priority="1139" operator="containsText" text="#NUM!">
      <formula>NOT(ISERROR(SEARCH("#NUM!",BF10)))</formula>
    </cfRule>
  </conditionalFormatting>
  <conditionalFormatting sqref="BA10">
    <cfRule type="cellIs" dxfId="979" priority="963" operator="greaterThan">
      <formula>0</formula>
    </cfRule>
    <cfRule type="cellIs" dxfId="978" priority="1076" operator="greaterThan">
      <formula>0</formula>
    </cfRule>
    <cfRule type="cellIs" dxfId="977" priority="1077" operator="greaterThan">
      <formula>0</formula>
    </cfRule>
    <cfRule type="uniqueValues" dxfId="976" priority="1078"/>
    <cfRule type="uniqueValues" dxfId="975" priority="1079"/>
    <cfRule type="cellIs" dxfId="974" priority="1080" operator="equal">
      <formula>0</formula>
    </cfRule>
    <cfRule type="cellIs" dxfId="973" priority="1081" operator="lessThan">
      <formula>1</formula>
    </cfRule>
    <cfRule type="containsText" dxfId="972" priority="1082" operator="containsText" text="#NUM!">
      <formula>NOT(ISERROR(SEARCH("#NUM!",BA10)))</formula>
    </cfRule>
    <cfRule type="cellIs" dxfId="971" priority="1083" operator="equal">
      <formula>0</formula>
    </cfRule>
    <cfRule type="cellIs" dxfId="970" priority="1084" operator="lessThan">
      <formula>0</formula>
    </cfRule>
    <cfRule type="uniqueValues" dxfId="969" priority="1085"/>
    <cfRule type="duplicateValues" dxfId="968" priority="1086"/>
    <cfRule type="cellIs" dxfId="967" priority="1087" operator="equal">
      <formula>0</formula>
    </cfRule>
    <cfRule type="uniqueValues" dxfId="966" priority="1088"/>
    <cfRule type="cellIs" dxfId="965" priority="1089" operator="equal">
      <formula>0</formula>
    </cfRule>
    <cfRule type="cellIs" dxfId="964" priority="1090" operator="between">
      <formula>1</formula>
      <formula>999999999999999</formula>
    </cfRule>
    <cfRule type="containsText" dxfId="963" priority="1091" operator="containsText" text="#NUM!">
      <formula>NOT(ISERROR(SEARCH("#NUM!",BA10)))</formula>
    </cfRule>
  </conditionalFormatting>
  <conditionalFormatting sqref="BB10">
    <cfRule type="cellIs" dxfId="962" priority="965" operator="equal">
      <formula>0</formula>
    </cfRule>
    <cfRule type="cellIs" dxfId="961" priority="1060" operator="greaterThan">
      <formula>0</formula>
    </cfRule>
    <cfRule type="cellIs" dxfId="960" priority="1061" operator="greaterThan">
      <formula>0</formula>
    </cfRule>
    <cfRule type="uniqueValues" dxfId="959" priority="1062"/>
    <cfRule type="uniqueValues" dxfId="958" priority="1063"/>
    <cfRule type="cellIs" dxfId="957" priority="1064" operator="equal">
      <formula>0</formula>
    </cfRule>
    <cfRule type="cellIs" dxfId="956" priority="1065" operator="lessThan">
      <formula>1</formula>
    </cfRule>
    <cfRule type="containsText" dxfId="955" priority="1066" operator="containsText" text="#NUM!">
      <formula>NOT(ISERROR(SEARCH("#NUM!",BB10)))</formula>
    </cfRule>
    <cfRule type="cellIs" dxfId="954" priority="1067" operator="equal">
      <formula>0</formula>
    </cfRule>
    <cfRule type="cellIs" dxfId="953" priority="1068" operator="lessThan">
      <formula>0</formula>
    </cfRule>
    <cfRule type="uniqueValues" dxfId="952" priority="1069"/>
    <cfRule type="duplicateValues" dxfId="951" priority="1070"/>
    <cfRule type="cellIs" dxfId="950" priority="1071" operator="equal">
      <formula>0</formula>
    </cfRule>
    <cfRule type="uniqueValues" dxfId="949" priority="1072"/>
    <cfRule type="cellIs" dxfId="948" priority="1073" operator="equal">
      <formula>0</formula>
    </cfRule>
    <cfRule type="cellIs" dxfId="947" priority="1074" operator="between">
      <formula>1</formula>
      <formula>999999999999999</formula>
    </cfRule>
    <cfRule type="containsText" dxfId="946" priority="1075" operator="containsText" text="#NUM!">
      <formula>NOT(ISERROR(SEARCH("#NUM!",BB10)))</formula>
    </cfRule>
  </conditionalFormatting>
  <conditionalFormatting sqref="BB11">
    <cfRule type="cellIs" dxfId="945" priority="1044" operator="greaterThan">
      <formula>0</formula>
    </cfRule>
    <cfRule type="cellIs" dxfId="944" priority="1045" operator="greaterThan">
      <formula>0</formula>
    </cfRule>
    <cfRule type="uniqueValues" dxfId="943" priority="1046"/>
    <cfRule type="uniqueValues" dxfId="942" priority="1047"/>
    <cfRule type="cellIs" dxfId="941" priority="1048" operator="equal">
      <formula>0</formula>
    </cfRule>
    <cfRule type="cellIs" dxfId="940" priority="1049" operator="lessThan">
      <formula>1</formula>
    </cfRule>
    <cfRule type="containsText" dxfId="939" priority="1050" operator="containsText" text="#NUM!">
      <formula>NOT(ISERROR(SEARCH("#NUM!",BB11)))</formula>
    </cfRule>
    <cfRule type="cellIs" dxfId="938" priority="1051" operator="equal">
      <formula>0</formula>
    </cfRule>
    <cfRule type="cellIs" dxfId="937" priority="1052" operator="lessThan">
      <formula>0</formula>
    </cfRule>
    <cfRule type="uniqueValues" dxfId="936" priority="1053"/>
    <cfRule type="duplicateValues" dxfId="935" priority="1054"/>
    <cfRule type="cellIs" dxfId="934" priority="1055" operator="equal">
      <formula>0</formula>
    </cfRule>
    <cfRule type="uniqueValues" dxfId="933" priority="1056"/>
    <cfRule type="cellIs" dxfId="932" priority="1057" operator="equal">
      <formula>0</formula>
    </cfRule>
    <cfRule type="cellIs" dxfId="931" priority="1058" operator="between">
      <formula>1</formula>
      <formula>999999999999999</formula>
    </cfRule>
    <cfRule type="containsText" dxfId="930" priority="1059" operator="containsText" text="#NUM!">
      <formula>NOT(ISERROR(SEARCH("#NUM!",BB11)))</formula>
    </cfRule>
  </conditionalFormatting>
  <conditionalFormatting sqref="BE10">
    <cfRule type="cellIs" dxfId="929" priority="1011" operator="greaterThan">
      <formula>0</formula>
    </cfRule>
    <cfRule type="cellIs" dxfId="928" priority="1012" operator="greaterThan">
      <formula>0</formula>
    </cfRule>
    <cfRule type="uniqueValues" dxfId="927" priority="1013"/>
    <cfRule type="uniqueValues" dxfId="926" priority="1014"/>
    <cfRule type="cellIs" dxfId="925" priority="1015" operator="equal">
      <formula>0</formula>
    </cfRule>
    <cfRule type="cellIs" dxfId="924" priority="1016" operator="lessThan">
      <formula>1</formula>
    </cfRule>
    <cfRule type="containsText" dxfId="923" priority="1017" operator="containsText" text="#NUM!">
      <formula>NOT(ISERROR(SEARCH("#NUM!",BE10)))</formula>
    </cfRule>
    <cfRule type="cellIs" dxfId="922" priority="1018" operator="equal">
      <formula>0</formula>
    </cfRule>
    <cfRule type="cellIs" dxfId="921" priority="1019" operator="lessThan">
      <formula>0</formula>
    </cfRule>
    <cfRule type="uniqueValues" dxfId="920" priority="1020"/>
    <cfRule type="duplicateValues" dxfId="919" priority="1021"/>
    <cfRule type="cellIs" dxfId="918" priority="1022" operator="equal">
      <formula>0</formula>
    </cfRule>
    <cfRule type="uniqueValues" dxfId="917" priority="1023"/>
    <cfRule type="cellIs" dxfId="916" priority="1024" operator="equal">
      <formula>0</formula>
    </cfRule>
    <cfRule type="cellIs" dxfId="915" priority="1025" operator="between">
      <formula>1</formula>
      <formula>999999999999999</formula>
    </cfRule>
    <cfRule type="containsText" dxfId="914" priority="1026" operator="containsText" text="#NUM!">
      <formula>NOT(ISERROR(SEARCH("#NUM!",BE10)))</formula>
    </cfRule>
  </conditionalFormatting>
  <conditionalFormatting sqref="BE11">
    <cfRule type="cellIs" dxfId="913" priority="995" operator="greaterThan">
      <formula>0</formula>
    </cfRule>
    <cfRule type="cellIs" dxfId="912" priority="996" operator="greaterThan">
      <formula>0</formula>
    </cfRule>
    <cfRule type="uniqueValues" dxfId="911" priority="997"/>
    <cfRule type="uniqueValues" dxfId="910" priority="998"/>
    <cfRule type="cellIs" dxfId="909" priority="999" operator="equal">
      <formula>0</formula>
    </cfRule>
    <cfRule type="cellIs" dxfId="908" priority="1000" operator="lessThan">
      <formula>1</formula>
    </cfRule>
    <cfRule type="containsText" dxfId="907" priority="1001" operator="containsText" text="#NUM!">
      <formula>NOT(ISERROR(SEARCH("#NUM!",BE11)))</formula>
    </cfRule>
    <cfRule type="cellIs" dxfId="906" priority="1002" operator="equal">
      <formula>0</formula>
    </cfRule>
    <cfRule type="cellIs" dxfId="905" priority="1003" operator="lessThan">
      <formula>0</formula>
    </cfRule>
    <cfRule type="uniqueValues" dxfId="904" priority="1004"/>
    <cfRule type="duplicateValues" dxfId="903" priority="1005"/>
    <cfRule type="cellIs" dxfId="902" priority="1006" operator="equal">
      <formula>0</formula>
    </cfRule>
    <cfRule type="uniqueValues" dxfId="901" priority="1007"/>
    <cfRule type="cellIs" dxfId="900" priority="1008" operator="equal">
      <formula>0</formula>
    </cfRule>
    <cfRule type="cellIs" dxfId="899" priority="1009" operator="between">
      <formula>1</formula>
      <formula>999999999999999</formula>
    </cfRule>
    <cfRule type="containsText" dxfId="898" priority="1010" operator="containsText" text="#NUM!">
      <formula>NOT(ISERROR(SEARCH("#NUM!",BE11)))</formula>
    </cfRule>
  </conditionalFormatting>
  <conditionalFormatting sqref="BE11:BG11 N11:AC11 AE11:AO11 AW11:BB11">
    <cfRule type="containsErrors" dxfId="897" priority="994" stopIfTrue="1">
      <formula>ISERROR(N11)</formula>
    </cfRule>
  </conditionalFormatting>
  <conditionalFormatting sqref="AB11:AC11">
    <cfRule type="cellIs" dxfId="896" priority="991" operator="lessThan">
      <formula>0</formula>
    </cfRule>
    <cfRule type="cellIs" dxfId="895" priority="992" operator="lessThan">
      <formula>1</formula>
    </cfRule>
  </conditionalFormatting>
  <conditionalFormatting sqref="E10:AC10 C10 AE10:AO10 AW10:BI10">
    <cfRule type="cellIs" dxfId="894" priority="990" operator="lessThan">
      <formula>1</formula>
    </cfRule>
  </conditionalFormatting>
  <conditionalFormatting sqref="AD12:AD1011">
    <cfRule type="cellIs" dxfId="893" priority="988" operator="greaterThan">
      <formula>0</formula>
    </cfRule>
    <cfRule type="cellIs" dxfId="892" priority="989" operator="between">
      <formula>0</formula>
      <formula>9999999999999990</formula>
    </cfRule>
  </conditionalFormatting>
  <conditionalFormatting sqref="AB12:AB1011">
    <cfRule type="expression" dxfId="891" priority="987">
      <formula>$F12="x"</formula>
    </cfRule>
  </conditionalFormatting>
  <conditionalFormatting sqref="AB466:AC1011 AB12:AB465">
    <cfRule type="expression" dxfId="890" priority="986">
      <formula>$F12="x"</formula>
    </cfRule>
  </conditionalFormatting>
  <conditionalFormatting sqref="AB5:AC8">
    <cfRule type="expression" dxfId="889" priority="985">
      <formula>$F5="x"</formula>
    </cfRule>
  </conditionalFormatting>
  <conditionalFormatting sqref="X11:Y11 AJ11:AK11 AN11:AO11 E10:AO10 AW10:BI10">
    <cfRule type="containsErrors" dxfId="888" priority="984">
      <formula>ISERROR(E10)</formula>
    </cfRule>
  </conditionalFormatting>
  <conditionalFormatting sqref="F10:AC10 AE10:AO10 AW10:BI10">
    <cfRule type="cellIs" dxfId="887" priority="983" operator="equal">
      <formula>0</formula>
    </cfRule>
  </conditionalFormatting>
  <conditionalFormatting sqref="E11:AO11 AW11:BI11">
    <cfRule type="containsErrors" dxfId="886" priority="982">
      <formula>ISERROR(E11)</formula>
    </cfRule>
  </conditionalFormatting>
  <conditionalFormatting sqref="V10:Y11 AW11:BI11">
    <cfRule type="cellIs" dxfId="885" priority="977" operator="greaterThanOrEqual">
      <formula>0</formula>
    </cfRule>
  </conditionalFormatting>
  <conditionalFormatting sqref="AE12:AE1011">
    <cfRule type="cellIs" dxfId="884" priority="975" operator="lessThan">
      <formula>0</formula>
    </cfRule>
  </conditionalFormatting>
  <conditionalFormatting sqref="AE10:AF11">
    <cfRule type="cellIs" dxfId="883" priority="974" stopIfTrue="1" operator="greaterThan">
      <formula>0</formula>
    </cfRule>
  </conditionalFormatting>
  <conditionalFormatting sqref="AE11">
    <cfRule type="cellIs" dxfId="882" priority="959" operator="equal">
      <formula>0</formula>
    </cfRule>
    <cfRule type="cellIs" dxfId="881" priority="973" operator="lessThan">
      <formula>1</formula>
    </cfRule>
  </conditionalFormatting>
  <conditionalFormatting sqref="AE11">
    <cfRule type="containsErrors" dxfId="880" priority="1261">
      <formula>ISERROR(AE11)</formula>
    </cfRule>
  </conditionalFormatting>
  <conditionalFormatting sqref="AW10:BI11">
    <cfRule type="cellIs" dxfId="879" priority="964" operator="equal">
      <formula>0</formula>
    </cfRule>
    <cfRule type="cellIs" dxfId="878" priority="966" operator="lessThan">
      <formula>0</formula>
    </cfRule>
  </conditionalFormatting>
  <conditionalFormatting sqref="AM11">
    <cfRule type="containsErrors" dxfId="877" priority="1260">
      <formula>ISERROR(AM11)</formula>
    </cfRule>
  </conditionalFormatting>
  <conditionalFormatting sqref="N11:AC11 AE11:AO11 AW11:BI11">
    <cfRule type="cellIs" dxfId="876" priority="993" operator="lessThan">
      <formula>1</formula>
    </cfRule>
  </conditionalFormatting>
  <conditionalFormatting sqref="AB5:AB8">
    <cfRule type="expression" dxfId="875" priority="958">
      <formula>$F5="x"</formula>
    </cfRule>
  </conditionalFormatting>
  <conditionalFormatting sqref="AB5:AB8">
    <cfRule type="expression" dxfId="874" priority="957">
      <formula>$F5="x"</formula>
    </cfRule>
  </conditionalFormatting>
  <conditionalFormatting sqref="AE5:AE8">
    <cfRule type="cellIs" priority="1254" operator="greaterThan">
      <formula>0</formula>
    </cfRule>
  </conditionalFormatting>
  <conditionalFormatting sqref="AE10">
    <cfRule type="cellIs" dxfId="873" priority="955" operator="greaterThan">
      <formula>0</formula>
    </cfRule>
  </conditionalFormatting>
  <conditionalFormatting sqref="Z11">
    <cfRule type="cellIs" dxfId="872" priority="952" operator="greaterThan">
      <formula>$Z$11</formula>
    </cfRule>
  </conditionalFormatting>
  <conditionalFormatting sqref="Z11:AA11">
    <cfRule type="cellIs" dxfId="871" priority="951" stopIfTrue="1" operator="greaterThan">
      <formula>0</formula>
    </cfRule>
  </conditionalFormatting>
  <conditionalFormatting sqref="BD10">
    <cfRule type="cellIs" dxfId="870" priority="949" stopIfTrue="1" operator="lessThan">
      <formula>0</formula>
    </cfRule>
  </conditionalFormatting>
  <conditionalFormatting sqref="AW10:BI10">
    <cfRule type="cellIs" dxfId="869" priority="950" stopIfTrue="1" operator="greaterThanOrEqual">
      <formula>0</formula>
    </cfRule>
  </conditionalFormatting>
  <conditionalFormatting sqref="AP10 AP5:AP8">
    <cfRule type="cellIs" dxfId="868" priority="834" operator="equal">
      <formula>0</formula>
    </cfRule>
  </conditionalFormatting>
  <conditionalFormatting sqref="AP10">
    <cfRule type="containsText" dxfId="867" priority="828" operator="containsText" text="#DIV/0!">
      <formula>NOT(ISERROR(SEARCH("#DIV/0!",AP10)))</formula>
    </cfRule>
    <cfRule type="cellIs" dxfId="866" priority="829" operator="lessThan">
      <formula>"&lt;0"</formula>
    </cfRule>
    <cfRule type="cellIs" dxfId="865" priority="830" operator="lessThan">
      <formula>0</formula>
    </cfRule>
    <cfRule type="containsText" dxfId="864" priority="831" operator="containsText" text="#DIV/0!">
      <formula>NOT(ISERROR(SEARCH("#DIV/0!",AP10)))</formula>
    </cfRule>
    <cfRule type="containsText" dxfId="863" priority="832" operator="containsText" text="#DIV/0!">
      <formula>NOT(ISERROR(SEARCH("#DIV/0!",AP10)))</formula>
    </cfRule>
    <cfRule type="containsText" dxfId="862" priority="833" operator="containsText" text="#div/0/!">
      <formula>NOT(ISERROR(SEARCH("#div/0/!",AP10)))</formula>
    </cfRule>
  </conditionalFormatting>
  <conditionalFormatting sqref="AP10">
    <cfRule type="cellIs" dxfId="861" priority="826" operator="lessThan">
      <formula>1</formula>
    </cfRule>
  </conditionalFormatting>
  <conditionalFormatting sqref="AP10">
    <cfRule type="containsErrors" dxfId="860" priority="825">
      <formula>ISERROR(AP10)</formula>
    </cfRule>
  </conditionalFormatting>
  <conditionalFormatting sqref="AP10">
    <cfRule type="cellIs" dxfId="859" priority="824" operator="equal">
      <formula>0</formula>
    </cfRule>
  </conditionalFormatting>
  <conditionalFormatting sqref="AP11:AV11">
    <cfRule type="cellIs" dxfId="858" priority="91" stopIfTrue="1" operator="lessThanOrEqual">
      <formula>0</formula>
    </cfRule>
    <cfRule type="containsErrors" dxfId="857" priority="823">
      <formula>ISERROR(AP11)</formula>
    </cfRule>
  </conditionalFormatting>
  <conditionalFormatting sqref="AP11:AV11">
    <cfRule type="cellIs" dxfId="856" priority="822" stopIfTrue="1" operator="greaterThan">
      <formula>0</formula>
    </cfRule>
  </conditionalFormatting>
  <conditionalFormatting sqref="AP10:AP11 AQ11:AV11">
    <cfRule type="cellIs" dxfId="855" priority="820" operator="equal">
      <formula>0</formula>
    </cfRule>
    <cfRule type="cellIs" dxfId="854" priority="821" operator="lessThan">
      <formula>0</formula>
    </cfRule>
  </conditionalFormatting>
  <conditionalFormatting sqref="AP11:AV11">
    <cfRule type="cellIs" dxfId="853" priority="827" stopIfTrue="1" operator="lessThan">
      <formula>1</formula>
    </cfRule>
  </conditionalFormatting>
  <conditionalFormatting sqref="AP10">
    <cfRule type="cellIs" dxfId="852" priority="819" operator="greaterThanOrEqual">
      <formula>0</formula>
    </cfRule>
  </conditionalFormatting>
  <conditionalFormatting sqref="AP10">
    <cfRule type="cellIs" dxfId="851" priority="835" operator="greaterThan">
      <formula>0</formula>
    </cfRule>
    <cfRule type="cellIs" dxfId="850" priority="836" operator="greaterThan">
      <formula>0</formula>
    </cfRule>
    <cfRule type="uniqueValues" dxfId="849" priority="837"/>
    <cfRule type="uniqueValues" dxfId="848" priority="838"/>
    <cfRule type="cellIs" dxfId="847" priority="839" operator="equal">
      <formula>0</formula>
    </cfRule>
    <cfRule type="cellIs" dxfId="846" priority="840" operator="lessThan">
      <formula>1</formula>
    </cfRule>
    <cfRule type="containsText" dxfId="845" priority="841" operator="containsText" text="#NUM!">
      <formula>NOT(ISERROR(SEARCH("#NUM!",AP10)))</formula>
    </cfRule>
    <cfRule type="cellIs" dxfId="844" priority="842" operator="equal">
      <formula>0</formula>
    </cfRule>
    <cfRule type="cellIs" dxfId="843" priority="843" operator="lessThan">
      <formula>0</formula>
    </cfRule>
    <cfRule type="uniqueValues" dxfId="842" priority="844"/>
    <cfRule type="duplicateValues" dxfId="841" priority="845"/>
    <cfRule type="cellIs" dxfId="840" priority="846" operator="equal">
      <formula>0</formula>
    </cfRule>
    <cfRule type="uniqueValues" dxfId="839" priority="847"/>
    <cfRule type="cellIs" dxfId="838" priority="848" operator="equal">
      <formula>0</formula>
    </cfRule>
    <cfRule type="cellIs" dxfId="837" priority="849" operator="between">
      <formula>1</formula>
      <formula>999999999999999</formula>
    </cfRule>
    <cfRule type="containsText" dxfId="836" priority="850" operator="containsText" text="#NUM!">
      <formula>NOT(ISERROR(SEARCH("#NUM!",AP10)))</formula>
    </cfRule>
  </conditionalFormatting>
  <conditionalFormatting sqref="AP10">
    <cfRule type="cellIs" dxfId="835" priority="851" operator="greaterThan">
      <formula>0</formula>
    </cfRule>
    <cfRule type="cellIs" dxfId="834" priority="852" operator="greaterThan">
      <formula>0</formula>
    </cfRule>
    <cfRule type="uniqueValues" dxfId="833" priority="853"/>
    <cfRule type="uniqueValues" dxfId="832" priority="854"/>
    <cfRule type="cellIs" dxfId="831" priority="855" operator="equal">
      <formula>0</formula>
    </cfRule>
    <cfRule type="cellIs" dxfId="830" priority="856" operator="lessThan">
      <formula>1</formula>
    </cfRule>
    <cfRule type="containsText" dxfId="829" priority="857" operator="containsText" text="#NUM!">
      <formula>NOT(ISERROR(SEARCH("#NUM!",AP10)))</formula>
    </cfRule>
    <cfRule type="cellIs" dxfId="828" priority="858" operator="equal">
      <formula>0</formula>
    </cfRule>
    <cfRule type="cellIs" dxfId="827" priority="859" operator="lessThan">
      <formula>0</formula>
    </cfRule>
    <cfRule type="uniqueValues" dxfId="826" priority="860"/>
    <cfRule type="duplicateValues" dxfId="825" priority="861"/>
    <cfRule type="cellIs" dxfId="824" priority="862" operator="equal">
      <formula>0</formula>
    </cfRule>
    <cfRule type="uniqueValues" dxfId="823" priority="863"/>
    <cfRule type="cellIs" dxfId="822" priority="864" operator="equal">
      <formula>0</formula>
    </cfRule>
    <cfRule type="cellIs" dxfId="821" priority="865" operator="between">
      <formula>1</formula>
      <formula>999999999999999</formula>
    </cfRule>
    <cfRule type="containsText" dxfId="820" priority="866" operator="containsText" text="#NUM!">
      <formula>NOT(ISERROR(SEARCH("#NUM!",AP10)))</formula>
    </cfRule>
  </conditionalFormatting>
  <conditionalFormatting sqref="AP10">
    <cfRule type="cellIs" dxfId="819" priority="867" operator="greaterThan">
      <formula>0</formula>
    </cfRule>
    <cfRule type="cellIs" dxfId="818" priority="868" operator="greaterThan">
      <formula>0</formula>
    </cfRule>
    <cfRule type="cellIs" dxfId="817" priority="869" operator="greaterThan">
      <formula>0</formula>
    </cfRule>
    <cfRule type="uniqueValues" dxfId="816" priority="870"/>
    <cfRule type="uniqueValues" dxfId="815" priority="871"/>
    <cfRule type="cellIs" dxfId="814" priority="872" operator="equal">
      <formula>0</formula>
    </cfRule>
    <cfRule type="cellIs" dxfId="813" priority="873" operator="lessThan">
      <formula>1</formula>
    </cfRule>
    <cfRule type="containsText" dxfId="812" priority="874" operator="containsText" text="#NUM!">
      <formula>NOT(ISERROR(SEARCH("#NUM!",AP10)))</formula>
    </cfRule>
    <cfRule type="cellIs" dxfId="811" priority="875" operator="equal">
      <formula>0</formula>
    </cfRule>
    <cfRule type="cellIs" dxfId="810" priority="876" operator="lessThan">
      <formula>0</formula>
    </cfRule>
    <cfRule type="uniqueValues" dxfId="809" priority="877"/>
    <cfRule type="duplicateValues" dxfId="808" priority="878"/>
    <cfRule type="cellIs" dxfId="807" priority="879" operator="equal">
      <formula>0</formula>
    </cfRule>
    <cfRule type="uniqueValues" dxfId="806" priority="880"/>
    <cfRule type="cellIs" dxfId="805" priority="881" operator="equal">
      <formula>0</formula>
    </cfRule>
    <cfRule type="cellIs" dxfId="804" priority="882" operator="between">
      <formula>1</formula>
      <formula>999999999999999</formula>
    </cfRule>
    <cfRule type="containsText" dxfId="803" priority="883" operator="containsText" text="#NUM!">
      <formula>NOT(ISERROR(SEARCH("#NUM!",AP10)))</formula>
    </cfRule>
  </conditionalFormatting>
  <conditionalFormatting sqref="AQ10 AQ5:AQ8">
    <cfRule type="cellIs" dxfId="802" priority="769" operator="equal">
      <formula>0</formula>
    </cfRule>
  </conditionalFormatting>
  <conditionalFormatting sqref="AQ10">
    <cfRule type="containsText" dxfId="801" priority="763" operator="containsText" text="#DIV/0!">
      <formula>NOT(ISERROR(SEARCH("#DIV/0!",AQ10)))</formula>
    </cfRule>
    <cfRule type="cellIs" dxfId="800" priority="764" operator="lessThan">
      <formula>"&lt;0"</formula>
    </cfRule>
    <cfRule type="cellIs" dxfId="799" priority="765" operator="lessThan">
      <formula>0</formula>
    </cfRule>
    <cfRule type="containsText" dxfId="798" priority="766" operator="containsText" text="#DIV/0!">
      <formula>NOT(ISERROR(SEARCH("#DIV/0!",AQ10)))</formula>
    </cfRule>
    <cfRule type="containsText" dxfId="797" priority="767" operator="containsText" text="#DIV/0!">
      <formula>NOT(ISERROR(SEARCH("#DIV/0!",AQ10)))</formula>
    </cfRule>
    <cfRule type="containsText" dxfId="796" priority="768" operator="containsText" text="#div/0/!">
      <formula>NOT(ISERROR(SEARCH("#div/0/!",AQ10)))</formula>
    </cfRule>
  </conditionalFormatting>
  <conditionalFormatting sqref="AQ10">
    <cfRule type="cellIs" dxfId="795" priority="761" operator="lessThan">
      <formula>1</formula>
    </cfRule>
  </conditionalFormatting>
  <conditionalFormatting sqref="AQ10">
    <cfRule type="containsErrors" dxfId="794" priority="760">
      <formula>ISERROR(AQ10)</formula>
    </cfRule>
  </conditionalFormatting>
  <conditionalFormatting sqref="AQ10">
    <cfRule type="cellIs" dxfId="793" priority="759" operator="equal">
      <formula>0</formula>
    </cfRule>
  </conditionalFormatting>
  <conditionalFormatting sqref="AQ10">
    <cfRule type="cellIs" dxfId="792" priority="755" operator="equal">
      <formula>0</formula>
    </cfRule>
    <cfRule type="cellIs" dxfId="791" priority="756" operator="lessThan">
      <formula>0</formula>
    </cfRule>
  </conditionalFormatting>
  <conditionalFormatting sqref="AQ10">
    <cfRule type="cellIs" dxfId="790" priority="754" stopIfTrue="1" operator="greaterThanOrEqual">
      <formula>0</formula>
    </cfRule>
  </conditionalFormatting>
  <conditionalFormatting sqref="AQ10">
    <cfRule type="cellIs" dxfId="789" priority="770" operator="greaterThan">
      <formula>0</formula>
    </cfRule>
    <cfRule type="cellIs" dxfId="788" priority="771" operator="greaterThan">
      <formula>0</formula>
    </cfRule>
    <cfRule type="uniqueValues" dxfId="787" priority="772"/>
    <cfRule type="uniqueValues" dxfId="786" priority="773"/>
    <cfRule type="cellIs" dxfId="785" priority="774" operator="equal">
      <formula>0</formula>
    </cfRule>
    <cfRule type="cellIs" dxfId="784" priority="775" operator="lessThan">
      <formula>1</formula>
    </cfRule>
    <cfRule type="containsText" dxfId="783" priority="776" operator="containsText" text="#NUM!">
      <formula>NOT(ISERROR(SEARCH("#NUM!",AQ10)))</formula>
    </cfRule>
    <cfRule type="cellIs" dxfId="782" priority="777" operator="equal">
      <formula>0</formula>
    </cfRule>
    <cfRule type="cellIs" dxfId="781" priority="778" operator="lessThan">
      <formula>0</formula>
    </cfRule>
    <cfRule type="uniqueValues" dxfId="780" priority="779"/>
    <cfRule type="duplicateValues" dxfId="779" priority="780"/>
    <cfRule type="cellIs" dxfId="778" priority="781" operator="equal">
      <formula>0</formula>
    </cfRule>
    <cfRule type="uniqueValues" dxfId="777" priority="782"/>
    <cfRule type="cellIs" dxfId="776" priority="783" operator="equal">
      <formula>0</formula>
    </cfRule>
    <cfRule type="cellIs" dxfId="775" priority="784" operator="between">
      <formula>1</formula>
      <formula>999999999999999</formula>
    </cfRule>
    <cfRule type="containsText" dxfId="774" priority="785" operator="containsText" text="#NUM!">
      <formula>NOT(ISERROR(SEARCH("#NUM!",AQ10)))</formula>
    </cfRule>
  </conditionalFormatting>
  <conditionalFormatting sqref="AQ10">
    <cfRule type="cellIs" dxfId="773" priority="786" operator="greaterThan">
      <formula>0</formula>
    </cfRule>
    <cfRule type="cellIs" dxfId="772" priority="787" operator="greaterThan">
      <formula>0</formula>
    </cfRule>
    <cfRule type="uniqueValues" dxfId="771" priority="788"/>
    <cfRule type="uniqueValues" dxfId="770" priority="789"/>
    <cfRule type="cellIs" dxfId="769" priority="790" operator="equal">
      <formula>0</formula>
    </cfRule>
    <cfRule type="cellIs" dxfId="768" priority="791" operator="lessThan">
      <formula>1</formula>
    </cfRule>
    <cfRule type="containsText" dxfId="767" priority="792" operator="containsText" text="#NUM!">
      <formula>NOT(ISERROR(SEARCH("#NUM!",AQ10)))</formula>
    </cfRule>
    <cfRule type="cellIs" dxfId="766" priority="793" operator="equal">
      <formula>0</formula>
    </cfRule>
    <cfRule type="cellIs" dxfId="765" priority="794" operator="lessThan">
      <formula>0</formula>
    </cfRule>
    <cfRule type="uniqueValues" dxfId="764" priority="795"/>
    <cfRule type="duplicateValues" dxfId="763" priority="796"/>
    <cfRule type="cellIs" dxfId="762" priority="797" operator="equal">
      <formula>0</formula>
    </cfRule>
    <cfRule type="uniqueValues" dxfId="761" priority="798"/>
    <cfRule type="cellIs" dxfId="760" priority="799" operator="equal">
      <formula>0</formula>
    </cfRule>
    <cfRule type="cellIs" dxfId="759" priority="800" operator="between">
      <formula>1</formula>
      <formula>999999999999999</formula>
    </cfRule>
    <cfRule type="containsText" dxfId="758" priority="801" operator="containsText" text="#NUM!">
      <formula>NOT(ISERROR(SEARCH("#NUM!",AQ10)))</formula>
    </cfRule>
  </conditionalFormatting>
  <conditionalFormatting sqref="AQ10">
    <cfRule type="cellIs" dxfId="757" priority="802" operator="greaterThan">
      <formula>0</formula>
    </cfRule>
    <cfRule type="cellIs" dxfId="756" priority="803" operator="greaterThan">
      <formula>0</formula>
    </cfRule>
    <cfRule type="cellIs" dxfId="755" priority="804" operator="greaterThan">
      <formula>0</formula>
    </cfRule>
    <cfRule type="uniqueValues" dxfId="754" priority="805"/>
    <cfRule type="uniqueValues" dxfId="753" priority="806"/>
    <cfRule type="cellIs" dxfId="752" priority="807" operator="equal">
      <formula>0</formula>
    </cfRule>
    <cfRule type="cellIs" dxfId="751" priority="808" operator="lessThan">
      <formula>1</formula>
    </cfRule>
    <cfRule type="containsText" dxfId="750" priority="809" operator="containsText" text="#NUM!">
      <formula>NOT(ISERROR(SEARCH("#NUM!",AQ10)))</formula>
    </cfRule>
    <cfRule type="cellIs" dxfId="749" priority="810" operator="equal">
      <formula>0</formula>
    </cfRule>
    <cfRule type="cellIs" dxfId="748" priority="811" operator="lessThan">
      <formula>0</formula>
    </cfRule>
    <cfRule type="uniqueValues" dxfId="747" priority="812"/>
    <cfRule type="duplicateValues" dxfId="746" priority="813"/>
    <cfRule type="cellIs" dxfId="745" priority="814" operator="equal">
      <formula>0</formula>
    </cfRule>
    <cfRule type="uniqueValues" dxfId="744" priority="815"/>
    <cfRule type="cellIs" dxfId="743" priority="816" operator="equal">
      <formula>0</formula>
    </cfRule>
    <cfRule type="cellIs" dxfId="742" priority="817" operator="between">
      <formula>1</formula>
      <formula>999999999999999</formula>
    </cfRule>
    <cfRule type="containsText" dxfId="741" priority="818" operator="containsText" text="#NUM!">
      <formula>NOT(ISERROR(SEARCH("#NUM!",AQ10)))</formula>
    </cfRule>
  </conditionalFormatting>
  <conditionalFormatting sqref="AR10 AR5:AR8">
    <cfRule type="cellIs" dxfId="740" priority="639" operator="equal">
      <formula>0</formula>
    </cfRule>
  </conditionalFormatting>
  <conditionalFormatting sqref="AR10">
    <cfRule type="containsText" dxfId="739" priority="633" operator="containsText" text="#DIV/0!">
      <formula>NOT(ISERROR(SEARCH("#DIV/0!",AR10)))</formula>
    </cfRule>
    <cfRule type="cellIs" dxfId="738" priority="634" operator="lessThan">
      <formula>"&lt;0"</formula>
    </cfRule>
    <cfRule type="cellIs" dxfId="737" priority="635" operator="lessThan">
      <formula>0</formula>
    </cfRule>
    <cfRule type="containsText" dxfId="736" priority="636" operator="containsText" text="#DIV/0!">
      <formula>NOT(ISERROR(SEARCH("#DIV/0!",AR10)))</formula>
    </cfRule>
    <cfRule type="containsText" dxfId="735" priority="637" operator="containsText" text="#DIV/0!">
      <formula>NOT(ISERROR(SEARCH("#DIV/0!",AR10)))</formula>
    </cfRule>
    <cfRule type="containsText" dxfId="734" priority="638" operator="containsText" text="#div/0/!">
      <formula>NOT(ISERROR(SEARCH("#div/0/!",AR10)))</formula>
    </cfRule>
  </conditionalFormatting>
  <conditionalFormatting sqref="AR10">
    <cfRule type="cellIs" dxfId="733" priority="631" operator="lessThan">
      <formula>1</formula>
    </cfRule>
  </conditionalFormatting>
  <conditionalFormatting sqref="AR10">
    <cfRule type="containsErrors" dxfId="732" priority="630">
      <formula>ISERROR(AR10)</formula>
    </cfRule>
  </conditionalFormatting>
  <conditionalFormatting sqref="AR10">
    <cfRule type="cellIs" dxfId="731" priority="629" operator="equal">
      <formula>0</formula>
    </cfRule>
  </conditionalFormatting>
  <conditionalFormatting sqref="AR10">
    <cfRule type="cellIs" dxfId="730" priority="625" operator="equal">
      <formula>0</formula>
    </cfRule>
    <cfRule type="cellIs" dxfId="729" priority="626" operator="lessThan">
      <formula>0</formula>
    </cfRule>
  </conditionalFormatting>
  <conditionalFormatting sqref="AR10">
    <cfRule type="cellIs" dxfId="728" priority="624" stopIfTrue="1" operator="greaterThanOrEqual">
      <formula>0</formula>
    </cfRule>
  </conditionalFormatting>
  <conditionalFormatting sqref="AR10">
    <cfRule type="cellIs" dxfId="727" priority="640" operator="greaterThan">
      <formula>0</formula>
    </cfRule>
    <cfRule type="cellIs" dxfId="726" priority="641" operator="greaterThan">
      <formula>0</formula>
    </cfRule>
    <cfRule type="uniqueValues" dxfId="725" priority="642"/>
    <cfRule type="uniqueValues" dxfId="724" priority="643"/>
    <cfRule type="cellIs" dxfId="723" priority="644" operator="equal">
      <formula>0</formula>
    </cfRule>
    <cfRule type="cellIs" dxfId="722" priority="645" operator="lessThan">
      <formula>1</formula>
    </cfRule>
    <cfRule type="containsText" dxfId="721" priority="646" operator="containsText" text="#NUM!">
      <formula>NOT(ISERROR(SEARCH("#NUM!",AR10)))</formula>
    </cfRule>
    <cfRule type="cellIs" dxfId="720" priority="647" operator="equal">
      <formula>0</formula>
    </cfRule>
    <cfRule type="cellIs" dxfId="719" priority="648" operator="lessThan">
      <formula>0</formula>
    </cfRule>
    <cfRule type="uniqueValues" dxfId="718" priority="649"/>
    <cfRule type="duplicateValues" dxfId="717" priority="650"/>
    <cfRule type="cellIs" dxfId="716" priority="651" operator="equal">
      <formula>0</formula>
    </cfRule>
    <cfRule type="uniqueValues" dxfId="715" priority="652"/>
    <cfRule type="cellIs" dxfId="714" priority="653" operator="equal">
      <formula>0</formula>
    </cfRule>
    <cfRule type="cellIs" dxfId="713" priority="654" operator="between">
      <formula>1</formula>
      <formula>999999999999999</formula>
    </cfRule>
    <cfRule type="containsText" dxfId="712" priority="655" operator="containsText" text="#NUM!">
      <formula>NOT(ISERROR(SEARCH("#NUM!",AR10)))</formula>
    </cfRule>
  </conditionalFormatting>
  <conditionalFormatting sqref="AR10">
    <cfRule type="cellIs" dxfId="711" priority="656" operator="greaterThan">
      <formula>0</formula>
    </cfRule>
    <cfRule type="cellIs" dxfId="710" priority="657" operator="greaterThan">
      <formula>0</formula>
    </cfRule>
    <cfRule type="uniqueValues" dxfId="709" priority="658"/>
    <cfRule type="uniqueValues" dxfId="708" priority="659"/>
    <cfRule type="cellIs" dxfId="707" priority="660" operator="equal">
      <formula>0</formula>
    </cfRule>
    <cfRule type="cellIs" dxfId="706" priority="661" operator="lessThan">
      <formula>1</formula>
    </cfRule>
    <cfRule type="containsText" dxfId="705" priority="662" operator="containsText" text="#NUM!">
      <formula>NOT(ISERROR(SEARCH("#NUM!",AR10)))</formula>
    </cfRule>
    <cfRule type="cellIs" dxfId="704" priority="663" operator="equal">
      <formula>0</formula>
    </cfRule>
    <cfRule type="cellIs" dxfId="703" priority="664" operator="lessThan">
      <formula>0</formula>
    </cfRule>
    <cfRule type="uniqueValues" dxfId="702" priority="665"/>
    <cfRule type="duplicateValues" dxfId="701" priority="666"/>
    <cfRule type="cellIs" dxfId="700" priority="667" operator="equal">
      <formula>0</formula>
    </cfRule>
    <cfRule type="uniqueValues" dxfId="699" priority="668"/>
    <cfRule type="cellIs" dxfId="698" priority="669" operator="equal">
      <formula>0</formula>
    </cfRule>
    <cfRule type="cellIs" dxfId="697" priority="670" operator="between">
      <formula>1</formula>
      <formula>999999999999999</formula>
    </cfRule>
    <cfRule type="containsText" dxfId="696" priority="671" operator="containsText" text="#NUM!">
      <formula>NOT(ISERROR(SEARCH("#NUM!",AR10)))</formula>
    </cfRule>
  </conditionalFormatting>
  <conditionalFormatting sqref="AR10">
    <cfRule type="cellIs" dxfId="695" priority="672" operator="greaterThan">
      <formula>0</formula>
    </cfRule>
    <cfRule type="cellIs" dxfId="694" priority="673" operator="greaterThan">
      <formula>0</formula>
    </cfRule>
    <cfRule type="cellIs" dxfId="693" priority="674" operator="greaterThan">
      <formula>0</formula>
    </cfRule>
    <cfRule type="uniqueValues" dxfId="692" priority="675"/>
    <cfRule type="uniqueValues" dxfId="691" priority="676"/>
    <cfRule type="cellIs" dxfId="690" priority="677" operator="equal">
      <formula>0</formula>
    </cfRule>
    <cfRule type="cellIs" dxfId="689" priority="678" operator="lessThan">
      <formula>1</formula>
    </cfRule>
    <cfRule type="containsText" dxfId="688" priority="679" operator="containsText" text="#NUM!">
      <formula>NOT(ISERROR(SEARCH("#NUM!",AR10)))</formula>
    </cfRule>
    <cfRule type="cellIs" dxfId="687" priority="680" operator="equal">
      <formula>0</formula>
    </cfRule>
    <cfRule type="cellIs" dxfId="686" priority="681" operator="lessThan">
      <formula>0</formula>
    </cfRule>
    <cfRule type="uniqueValues" dxfId="685" priority="682"/>
    <cfRule type="duplicateValues" dxfId="684" priority="683"/>
    <cfRule type="cellIs" dxfId="683" priority="684" operator="equal">
      <formula>0</formula>
    </cfRule>
    <cfRule type="uniqueValues" dxfId="682" priority="685"/>
    <cfRule type="cellIs" dxfId="681" priority="686" operator="equal">
      <formula>0</formula>
    </cfRule>
    <cfRule type="cellIs" dxfId="680" priority="687" operator="between">
      <formula>1</formula>
      <formula>999999999999999</formula>
    </cfRule>
    <cfRule type="containsText" dxfId="679" priority="688" operator="containsText" text="#NUM!">
      <formula>NOT(ISERROR(SEARCH("#NUM!",AR10)))</formula>
    </cfRule>
  </conditionalFormatting>
  <conditionalFormatting sqref="AS10 AS5:AS8">
    <cfRule type="cellIs" dxfId="678" priority="509" operator="equal">
      <formula>0</formula>
    </cfRule>
  </conditionalFormatting>
  <conditionalFormatting sqref="AS10">
    <cfRule type="containsText" dxfId="677" priority="503" operator="containsText" text="#DIV/0!">
      <formula>NOT(ISERROR(SEARCH("#DIV/0!",AS10)))</formula>
    </cfRule>
    <cfRule type="cellIs" dxfId="676" priority="504" operator="lessThan">
      <formula>"&lt;0"</formula>
    </cfRule>
    <cfRule type="cellIs" dxfId="675" priority="505" operator="lessThan">
      <formula>0</formula>
    </cfRule>
    <cfRule type="containsText" dxfId="674" priority="506" operator="containsText" text="#DIV/0!">
      <formula>NOT(ISERROR(SEARCH("#DIV/0!",AS10)))</formula>
    </cfRule>
    <cfRule type="containsText" dxfId="673" priority="507" operator="containsText" text="#DIV/0!">
      <formula>NOT(ISERROR(SEARCH("#DIV/0!",AS10)))</formula>
    </cfRule>
    <cfRule type="containsText" dxfId="672" priority="508" operator="containsText" text="#div/0/!">
      <formula>NOT(ISERROR(SEARCH("#div/0/!",AS10)))</formula>
    </cfRule>
  </conditionalFormatting>
  <conditionalFormatting sqref="AS10">
    <cfRule type="cellIs" dxfId="671" priority="501" operator="lessThan">
      <formula>1</formula>
    </cfRule>
  </conditionalFormatting>
  <conditionalFormatting sqref="AS10">
    <cfRule type="containsErrors" dxfId="670" priority="500">
      <formula>ISERROR(AS10)</formula>
    </cfRule>
  </conditionalFormatting>
  <conditionalFormatting sqref="AS10">
    <cfRule type="cellIs" dxfId="669" priority="499" operator="equal">
      <formula>0</formula>
    </cfRule>
  </conditionalFormatting>
  <conditionalFormatting sqref="AS10">
    <cfRule type="cellIs" dxfId="668" priority="495" operator="equal">
      <formula>0</formula>
    </cfRule>
    <cfRule type="cellIs" dxfId="667" priority="496" operator="lessThan">
      <formula>0</formula>
    </cfRule>
  </conditionalFormatting>
  <conditionalFormatting sqref="AS10">
    <cfRule type="cellIs" dxfId="666" priority="494" stopIfTrue="1" operator="greaterThanOrEqual">
      <formula>0</formula>
    </cfRule>
  </conditionalFormatting>
  <conditionalFormatting sqref="AS10">
    <cfRule type="cellIs" dxfId="665" priority="510" operator="greaterThan">
      <formula>0</formula>
    </cfRule>
    <cfRule type="cellIs" dxfId="664" priority="511" operator="greaterThan">
      <formula>0</formula>
    </cfRule>
    <cfRule type="uniqueValues" dxfId="663" priority="512"/>
    <cfRule type="uniqueValues" dxfId="662" priority="513"/>
    <cfRule type="cellIs" dxfId="661" priority="514" operator="equal">
      <formula>0</formula>
    </cfRule>
    <cfRule type="cellIs" dxfId="660" priority="515" operator="lessThan">
      <formula>1</formula>
    </cfRule>
    <cfRule type="containsText" dxfId="659" priority="516" operator="containsText" text="#NUM!">
      <formula>NOT(ISERROR(SEARCH("#NUM!",AS10)))</formula>
    </cfRule>
    <cfRule type="cellIs" dxfId="658" priority="517" operator="equal">
      <formula>0</formula>
    </cfRule>
    <cfRule type="cellIs" dxfId="657" priority="518" operator="lessThan">
      <formula>0</formula>
    </cfRule>
    <cfRule type="uniqueValues" dxfId="656" priority="519"/>
    <cfRule type="duplicateValues" dxfId="655" priority="520"/>
    <cfRule type="cellIs" dxfId="654" priority="521" operator="equal">
      <formula>0</formula>
    </cfRule>
    <cfRule type="uniqueValues" dxfId="653" priority="522"/>
    <cfRule type="cellIs" dxfId="652" priority="523" operator="equal">
      <formula>0</formula>
    </cfRule>
    <cfRule type="cellIs" dxfId="651" priority="524" operator="between">
      <formula>1</formula>
      <formula>999999999999999</formula>
    </cfRule>
    <cfRule type="containsText" dxfId="650" priority="525" operator="containsText" text="#NUM!">
      <formula>NOT(ISERROR(SEARCH("#NUM!",AS10)))</formula>
    </cfRule>
  </conditionalFormatting>
  <conditionalFormatting sqref="AS10">
    <cfRule type="cellIs" dxfId="649" priority="526" operator="greaterThan">
      <formula>0</formula>
    </cfRule>
    <cfRule type="cellIs" dxfId="648" priority="527" operator="greaterThan">
      <formula>0</formula>
    </cfRule>
    <cfRule type="uniqueValues" dxfId="647" priority="528"/>
    <cfRule type="uniqueValues" dxfId="646" priority="529"/>
    <cfRule type="cellIs" dxfId="645" priority="530" operator="equal">
      <formula>0</formula>
    </cfRule>
    <cfRule type="cellIs" dxfId="644" priority="531" operator="lessThan">
      <formula>1</formula>
    </cfRule>
    <cfRule type="containsText" dxfId="643" priority="532" operator="containsText" text="#NUM!">
      <formula>NOT(ISERROR(SEARCH("#NUM!",AS10)))</formula>
    </cfRule>
    <cfRule type="cellIs" dxfId="642" priority="533" operator="equal">
      <formula>0</formula>
    </cfRule>
    <cfRule type="cellIs" dxfId="641" priority="534" operator="lessThan">
      <formula>0</formula>
    </cfRule>
    <cfRule type="uniqueValues" dxfId="640" priority="535"/>
    <cfRule type="duplicateValues" dxfId="639" priority="536"/>
    <cfRule type="cellIs" dxfId="638" priority="537" operator="equal">
      <formula>0</formula>
    </cfRule>
    <cfRule type="uniqueValues" dxfId="637" priority="538"/>
    <cfRule type="cellIs" dxfId="636" priority="539" operator="equal">
      <formula>0</formula>
    </cfRule>
    <cfRule type="cellIs" dxfId="635" priority="540" operator="between">
      <formula>1</formula>
      <formula>999999999999999</formula>
    </cfRule>
    <cfRule type="containsText" dxfId="634" priority="541" operator="containsText" text="#NUM!">
      <formula>NOT(ISERROR(SEARCH("#NUM!",AS10)))</formula>
    </cfRule>
  </conditionalFormatting>
  <conditionalFormatting sqref="AS10">
    <cfRule type="cellIs" dxfId="633" priority="542" operator="greaterThan">
      <formula>0</formula>
    </cfRule>
    <cfRule type="cellIs" dxfId="632" priority="543" operator="greaterThan">
      <formula>0</formula>
    </cfRule>
    <cfRule type="cellIs" dxfId="631" priority="544" operator="greaterThan">
      <formula>0</formula>
    </cfRule>
    <cfRule type="uniqueValues" dxfId="630" priority="545"/>
    <cfRule type="uniqueValues" dxfId="629" priority="546"/>
    <cfRule type="cellIs" dxfId="628" priority="547" operator="equal">
      <formula>0</formula>
    </cfRule>
    <cfRule type="cellIs" dxfId="627" priority="548" operator="lessThan">
      <formula>1</formula>
    </cfRule>
    <cfRule type="containsText" dxfId="626" priority="549" operator="containsText" text="#NUM!">
      <formula>NOT(ISERROR(SEARCH("#NUM!",AS10)))</formula>
    </cfRule>
    <cfRule type="cellIs" dxfId="625" priority="550" operator="equal">
      <formula>0</formula>
    </cfRule>
    <cfRule type="cellIs" dxfId="624" priority="551" operator="lessThan">
      <formula>0</formula>
    </cfRule>
    <cfRule type="uniqueValues" dxfId="623" priority="552"/>
    <cfRule type="duplicateValues" dxfId="622" priority="553"/>
    <cfRule type="cellIs" dxfId="621" priority="554" operator="equal">
      <formula>0</formula>
    </cfRule>
    <cfRule type="uniqueValues" dxfId="620" priority="555"/>
    <cfRule type="cellIs" dxfId="619" priority="556" operator="equal">
      <formula>0</formula>
    </cfRule>
    <cfRule type="cellIs" dxfId="618" priority="557" operator="between">
      <formula>1</formula>
      <formula>999999999999999</formula>
    </cfRule>
    <cfRule type="containsText" dxfId="617" priority="558" operator="containsText" text="#NUM!">
      <formula>NOT(ISERROR(SEARCH("#NUM!",AS10)))</formula>
    </cfRule>
  </conditionalFormatting>
  <conditionalFormatting sqref="AT10 AT5:AT8">
    <cfRule type="cellIs" dxfId="616" priority="379" operator="equal">
      <formula>0</formula>
    </cfRule>
  </conditionalFormatting>
  <conditionalFormatting sqref="AT10">
    <cfRule type="containsText" dxfId="615" priority="373" operator="containsText" text="#DIV/0!">
      <formula>NOT(ISERROR(SEARCH("#DIV/0!",AT10)))</formula>
    </cfRule>
    <cfRule type="cellIs" dxfId="614" priority="374" operator="lessThan">
      <formula>"&lt;0"</formula>
    </cfRule>
    <cfRule type="cellIs" dxfId="613" priority="375" operator="lessThan">
      <formula>0</formula>
    </cfRule>
    <cfRule type="containsText" dxfId="612" priority="376" operator="containsText" text="#DIV/0!">
      <formula>NOT(ISERROR(SEARCH("#DIV/0!",AT10)))</formula>
    </cfRule>
    <cfRule type="containsText" dxfId="611" priority="377" operator="containsText" text="#DIV/0!">
      <formula>NOT(ISERROR(SEARCH("#DIV/0!",AT10)))</formula>
    </cfRule>
    <cfRule type="containsText" dxfId="610" priority="378" operator="containsText" text="#div/0/!">
      <formula>NOT(ISERROR(SEARCH("#div/0/!",AT10)))</formula>
    </cfRule>
  </conditionalFormatting>
  <conditionalFormatting sqref="AT10">
    <cfRule type="cellIs" dxfId="609" priority="371" operator="lessThan">
      <formula>1</formula>
    </cfRule>
  </conditionalFormatting>
  <conditionalFormatting sqref="AT10">
    <cfRule type="containsErrors" dxfId="608" priority="370">
      <formula>ISERROR(AT10)</formula>
    </cfRule>
  </conditionalFormatting>
  <conditionalFormatting sqref="AT10">
    <cfRule type="cellIs" dxfId="607" priority="369" operator="equal">
      <formula>0</formula>
    </cfRule>
  </conditionalFormatting>
  <conditionalFormatting sqref="AT10">
    <cfRule type="cellIs" dxfId="606" priority="365" operator="equal">
      <formula>0</formula>
    </cfRule>
    <cfRule type="cellIs" dxfId="605" priority="366" operator="lessThan">
      <formula>0</formula>
    </cfRule>
  </conditionalFormatting>
  <conditionalFormatting sqref="AT10">
    <cfRule type="cellIs" dxfId="604" priority="364" stopIfTrue="1" operator="greaterThanOrEqual">
      <formula>0</formula>
    </cfRule>
  </conditionalFormatting>
  <conditionalFormatting sqref="AT10">
    <cfRule type="cellIs" dxfId="603" priority="380" operator="greaterThan">
      <formula>0</formula>
    </cfRule>
    <cfRule type="cellIs" dxfId="602" priority="381" operator="greaterThan">
      <formula>0</formula>
    </cfRule>
    <cfRule type="uniqueValues" dxfId="601" priority="382"/>
    <cfRule type="uniqueValues" dxfId="600" priority="383"/>
    <cfRule type="cellIs" dxfId="599" priority="384" operator="equal">
      <formula>0</formula>
    </cfRule>
    <cfRule type="cellIs" dxfId="598" priority="385" operator="lessThan">
      <formula>1</formula>
    </cfRule>
    <cfRule type="containsText" dxfId="597" priority="386" operator="containsText" text="#NUM!">
      <formula>NOT(ISERROR(SEARCH("#NUM!",AT10)))</formula>
    </cfRule>
    <cfRule type="cellIs" dxfId="596" priority="387" operator="equal">
      <formula>0</formula>
    </cfRule>
    <cfRule type="cellIs" dxfId="595" priority="388" operator="lessThan">
      <formula>0</formula>
    </cfRule>
    <cfRule type="uniqueValues" dxfId="594" priority="389"/>
    <cfRule type="duplicateValues" dxfId="593" priority="390"/>
    <cfRule type="cellIs" dxfId="592" priority="391" operator="equal">
      <formula>0</formula>
    </cfRule>
    <cfRule type="uniqueValues" dxfId="591" priority="392"/>
    <cfRule type="cellIs" dxfId="590" priority="393" operator="equal">
      <formula>0</formula>
    </cfRule>
    <cfRule type="cellIs" dxfId="589" priority="394" operator="between">
      <formula>1</formula>
      <formula>999999999999999</formula>
    </cfRule>
    <cfRule type="containsText" dxfId="588" priority="395" operator="containsText" text="#NUM!">
      <formula>NOT(ISERROR(SEARCH("#NUM!",AT10)))</formula>
    </cfRule>
  </conditionalFormatting>
  <conditionalFormatting sqref="AT10">
    <cfRule type="cellIs" dxfId="587" priority="396" operator="greaterThan">
      <formula>0</formula>
    </cfRule>
    <cfRule type="cellIs" dxfId="586" priority="397" operator="greaterThan">
      <formula>0</formula>
    </cfRule>
    <cfRule type="uniqueValues" dxfId="585" priority="398"/>
    <cfRule type="uniqueValues" dxfId="584" priority="399"/>
    <cfRule type="cellIs" dxfId="583" priority="400" operator="equal">
      <formula>0</formula>
    </cfRule>
    <cfRule type="cellIs" dxfId="582" priority="401" operator="lessThan">
      <formula>1</formula>
    </cfRule>
    <cfRule type="containsText" dxfId="581" priority="402" operator="containsText" text="#NUM!">
      <formula>NOT(ISERROR(SEARCH("#NUM!",AT10)))</formula>
    </cfRule>
    <cfRule type="cellIs" dxfId="580" priority="403" operator="equal">
      <formula>0</formula>
    </cfRule>
    <cfRule type="cellIs" dxfId="579" priority="404" operator="lessThan">
      <formula>0</formula>
    </cfRule>
    <cfRule type="uniqueValues" dxfId="578" priority="405"/>
    <cfRule type="duplicateValues" dxfId="577" priority="406"/>
    <cfRule type="cellIs" dxfId="576" priority="407" operator="equal">
      <formula>0</formula>
    </cfRule>
    <cfRule type="uniqueValues" dxfId="575" priority="408"/>
    <cfRule type="cellIs" dxfId="574" priority="409" operator="equal">
      <formula>0</formula>
    </cfRule>
    <cfRule type="cellIs" dxfId="573" priority="410" operator="between">
      <formula>1</formula>
      <formula>999999999999999</formula>
    </cfRule>
    <cfRule type="containsText" dxfId="572" priority="411" operator="containsText" text="#NUM!">
      <formula>NOT(ISERROR(SEARCH("#NUM!",AT10)))</formula>
    </cfRule>
  </conditionalFormatting>
  <conditionalFormatting sqref="AT10">
    <cfRule type="cellIs" dxfId="571" priority="412" operator="greaterThan">
      <formula>0</formula>
    </cfRule>
    <cfRule type="cellIs" dxfId="570" priority="413" operator="greaterThan">
      <formula>0</formula>
    </cfRule>
    <cfRule type="cellIs" dxfId="569" priority="414" operator="greaterThan">
      <formula>0</formula>
    </cfRule>
    <cfRule type="uniqueValues" dxfId="568" priority="415"/>
    <cfRule type="uniqueValues" dxfId="567" priority="416"/>
    <cfRule type="cellIs" dxfId="566" priority="417" operator="equal">
      <formula>0</formula>
    </cfRule>
    <cfRule type="cellIs" dxfId="565" priority="418" operator="lessThan">
      <formula>1</formula>
    </cfRule>
    <cfRule type="containsText" dxfId="564" priority="419" operator="containsText" text="#NUM!">
      <formula>NOT(ISERROR(SEARCH("#NUM!",AT10)))</formula>
    </cfRule>
    <cfRule type="cellIs" dxfId="563" priority="420" operator="equal">
      <formula>0</formula>
    </cfRule>
    <cfRule type="cellIs" dxfId="562" priority="421" operator="lessThan">
      <formula>0</formula>
    </cfRule>
    <cfRule type="uniqueValues" dxfId="561" priority="422"/>
    <cfRule type="duplicateValues" dxfId="560" priority="423"/>
    <cfRule type="cellIs" dxfId="559" priority="424" operator="equal">
      <formula>0</formula>
    </cfRule>
    <cfRule type="uniqueValues" dxfId="558" priority="425"/>
    <cfRule type="cellIs" dxfId="557" priority="426" operator="equal">
      <formula>0</formula>
    </cfRule>
    <cfRule type="cellIs" dxfId="556" priority="427" operator="between">
      <formula>1</formula>
      <formula>999999999999999</formula>
    </cfRule>
    <cfRule type="containsText" dxfId="555" priority="428" operator="containsText" text="#NUM!">
      <formula>NOT(ISERROR(SEARCH("#NUM!",AT10)))</formula>
    </cfRule>
  </conditionalFormatting>
  <conditionalFormatting sqref="AV10">
    <cfRule type="cellIs" dxfId="554" priority="100" operator="equal">
      <formula>0</formula>
    </cfRule>
    <cfRule type="cellIs" dxfId="553" priority="101" operator="lessThan">
      <formula>0</formula>
    </cfRule>
  </conditionalFormatting>
  <conditionalFormatting sqref="AU10">
    <cfRule type="cellIs" dxfId="552" priority="246" operator="equal">
      <formula>0</formula>
    </cfRule>
  </conditionalFormatting>
  <conditionalFormatting sqref="AU10">
    <cfRule type="containsText" dxfId="551" priority="240" operator="containsText" text="#DIV/0!">
      <formula>NOT(ISERROR(SEARCH("#DIV/0!",AU10)))</formula>
    </cfRule>
    <cfRule type="cellIs" dxfId="550" priority="241" operator="lessThan">
      <formula>"&lt;0"</formula>
    </cfRule>
    <cfRule type="cellIs" dxfId="549" priority="242" operator="lessThan">
      <formula>0</formula>
    </cfRule>
    <cfRule type="containsText" dxfId="548" priority="243" operator="containsText" text="#DIV/0!">
      <formula>NOT(ISERROR(SEARCH("#DIV/0!",AU10)))</formula>
    </cfRule>
    <cfRule type="containsText" dxfId="547" priority="244" operator="containsText" text="#DIV/0!">
      <formula>NOT(ISERROR(SEARCH("#DIV/0!",AU10)))</formula>
    </cfRule>
    <cfRule type="containsText" dxfId="546" priority="245" operator="containsText" text="#div/0/!">
      <formula>NOT(ISERROR(SEARCH("#div/0/!",AU10)))</formula>
    </cfRule>
  </conditionalFormatting>
  <conditionalFormatting sqref="AU10">
    <cfRule type="cellIs" dxfId="545" priority="239" operator="lessThan">
      <formula>1</formula>
    </cfRule>
  </conditionalFormatting>
  <conditionalFormatting sqref="AU10">
    <cfRule type="containsErrors" dxfId="544" priority="238">
      <formula>ISERROR(AU10)</formula>
    </cfRule>
  </conditionalFormatting>
  <conditionalFormatting sqref="AU10">
    <cfRule type="cellIs" dxfId="543" priority="237" operator="equal">
      <formula>0</formula>
    </cfRule>
  </conditionalFormatting>
  <conditionalFormatting sqref="AU10">
    <cfRule type="cellIs" dxfId="542" priority="235" operator="equal">
      <formula>0</formula>
    </cfRule>
    <cfRule type="cellIs" dxfId="541" priority="236" operator="lessThan">
      <formula>0</formula>
    </cfRule>
  </conditionalFormatting>
  <conditionalFormatting sqref="AU10">
    <cfRule type="cellIs" dxfId="540" priority="234" stopIfTrue="1" operator="greaterThanOrEqual">
      <formula>0</formula>
    </cfRule>
  </conditionalFormatting>
  <conditionalFormatting sqref="AU5:AU8">
    <cfRule type="cellIs" dxfId="539" priority="233" operator="equal">
      <formula>0</formula>
    </cfRule>
  </conditionalFormatting>
  <conditionalFormatting sqref="AU10">
    <cfRule type="cellIs" dxfId="538" priority="247" operator="greaterThan">
      <formula>0</formula>
    </cfRule>
    <cfRule type="cellIs" dxfId="537" priority="248" operator="greaterThan">
      <formula>0</formula>
    </cfRule>
    <cfRule type="uniqueValues" dxfId="536" priority="249"/>
    <cfRule type="uniqueValues" dxfId="535" priority="250"/>
    <cfRule type="cellIs" dxfId="534" priority="251" operator="equal">
      <formula>0</formula>
    </cfRule>
    <cfRule type="cellIs" dxfId="533" priority="252" operator="lessThan">
      <formula>1</formula>
    </cfRule>
    <cfRule type="containsText" dxfId="532" priority="253" operator="containsText" text="#NUM!">
      <formula>NOT(ISERROR(SEARCH("#NUM!",AU10)))</formula>
    </cfRule>
    <cfRule type="cellIs" dxfId="531" priority="254" operator="equal">
      <formula>0</formula>
    </cfRule>
    <cfRule type="cellIs" dxfId="530" priority="255" operator="lessThan">
      <formula>0</formula>
    </cfRule>
    <cfRule type="uniqueValues" dxfId="529" priority="256"/>
    <cfRule type="duplicateValues" dxfId="528" priority="257"/>
    <cfRule type="cellIs" dxfId="527" priority="258" operator="equal">
      <formula>0</formula>
    </cfRule>
    <cfRule type="uniqueValues" dxfId="526" priority="259"/>
    <cfRule type="cellIs" dxfId="525" priority="260" operator="equal">
      <formula>0</formula>
    </cfRule>
    <cfRule type="cellIs" dxfId="524" priority="261" operator="between">
      <formula>1</formula>
      <formula>999999999999999</formula>
    </cfRule>
    <cfRule type="containsText" dxfId="523" priority="262" operator="containsText" text="#NUM!">
      <formula>NOT(ISERROR(SEARCH("#NUM!",AU10)))</formula>
    </cfRule>
  </conditionalFormatting>
  <conditionalFormatting sqref="AU10">
    <cfRule type="cellIs" dxfId="522" priority="263" operator="greaterThan">
      <formula>0</formula>
    </cfRule>
    <cfRule type="cellIs" dxfId="521" priority="264" operator="greaterThan">
      <formula>0</formula>
    </cfRule>
    <cfRule type="uniqueValues" dxfId="520" priority="265"/>
    <cfRule type="uniqueValues" dxfId="519" priority="266"/>
    <cfRule type="cellIs" dxfId="518" priority="267" operator="equal">
      <formula>0</formula>
    </cfRule>
    <cfRule type="cellIs" dxfId="517" priority="268" operator="lessThan">
      <formula>1</formula>
    </cfRule>
    <cfRule type="containsText" dxfId="516" priority="269" operator="containsText" text="#NUM!">
      <formula>NOT(ISERROR(SEARCH("#NUM!",AU10)))</formula>
    </cfRule>
    <cfRule type="cellIs" dxfId="515" priority="270" operator="equal">
      <formula>0</formula>
    </cfRule>
    <cfRule type="cellIs" dxfId="514" priority="271" operator="lessThan">
      <formula>0</formula>
    </cfRule>
    <cfRule type="uniqueValues" dxfId="513" priority="272"/>
    <cfRule type="duplicateValues" dxfId="512" priority="273"/>
    <cfRule type="cellIs" dxfId="511" priority="274" operator="equal">
      <formula>0</formula>
    </cfRule>
    <cfRule type="uniqueValues" dxfId="510" priority="275"/>
    <cfRule type="cellIs" dxfId="509" priority="276" operator="equal">
      <formula>0</formula>
    </cfRule>
    <cfRule type="cellIs" dxfId="508" priority="277" operator="between">
      <formula>1</formula>
      <formula>999999999999999</formula>
    </cfRule>
    <cfRule type="containsText" dxfId="507" priority="278" operator="containsText" text="#NUM!">
      <formula>NOT(ISERROR(SEARCH("#NUM!",AU10)))</formula>
    </cfRule>
  </conditionalFormatting>
  <conditionalFormatting sqref="AU10">
    <cfRule type="cellIs" dxfId="506" priority="279" operator="greaterThan">
      <formula>0</formula>
    </cfRule>
    <cfRule type="cellIs" dxfId="505" priority="280" operator="greaterThan">
      <formula>0</formula>
    </cfRule>
    <cfRule type="cellIs" dxfId="504" priority="281" operator="greaterThan">
      <formula>0</formula>
    </cfRule>
    <cfRule type="uniqueValues" dxfId="503" priority="282"/>
    <cfRule type="uniqueValues" dxfId="502" priority="283"/>
    <cfRule type="cellIs" dxfId="501" priority="284" operator="equal">
      <formula>0</formula>
    </cfRule>
    <cfRule type="cellIs" dxfId="500" priority="285" operator="lessThan">
      <formula>1</formula>
    </cfRule>
    <cfRule type="containsText" dxfId="499" priority="286" operator="containsText" text="#NUM!">
      <formula>NOT(ISERROR(SEARCH("#NUM!",AU10)))</formula>
    </cfRule>
    <cfRule type="cellIs" dxfId="498" priority="287" operator="equal">
      <formula>0</formula>
    </cfRule>
    <cfRule type="cellIs" dxfId="497" priority="288" operator="lessThan">
      <formula>0</formula>
    </cfRule>
    <cfRule type="uniqueValues" dxfId="496" priority="289"/>
    <cfRule type="duplicateValues" dxfId="495" priority="290"/>
    <cfRule type="cellIs" dxfId="494" priority="291" operator="equal">
      <formula>0</formula>
    </cfRule>
    <cfRule type="uniqueValues" dxfId="493" priority="292"/>
    <cfRule type="cellIs" dxfId="492" priority="293" operator="equal">
      <formula>0</formula>
    </cfRule>
    <cfRule type="cellIs" dxfId="491" priority="294" operator="between">
      <formula>1</formula>
      <formula>999999999999999</formula>
    </cfRule>
    <cfRule type="containsText" dxfId="490" priority="295" operator="containsText" text="#NUM!">
      <formula>NOT(ISERROR(SEARCH("#NUM!",AU10)))</formula>
    </cfRule>
  </conditionalFormatting>
  <conditionalFormatting sqref="AV5:AV8 AV10">
    <cfRule type="cellIs" dxfId="489" priority="113" operator="equal">
      <formula>0</formula>
    </cfRule>
  </conditionalFormatting>
  <conditionalFormatting sqref="AV10">
    <cfRule type="containsText" dxfId="488" priority="107" operator="containsText" text="#DIV/0!">
      <formula>NOT(ISERROR(SEARCH("#DIV/0!",AV10)))</formula>
    </cfRule>
    <cfRule type="cellIs" dxfId="487" priority="108" operator="lessThan">
      <formula>"&lt;0"</formula>
    </cfRule>
    <cfRule type="cellIs" dxfId="486" priority="109" operator="lessThan">
      <formula>0</formula>
    </cfRule>
    <cfRule type="containsText" dxfId="485" priority="110" operator="containsText" text="#DIV/0!">
      <formula>NOT(ISERROR(SEARCH("#DIV/0!",AV10)))</formula>
    </cfRule>
    <cfRule type="containsText" dxfId="484" priority="111" operator="containsText" text="#DIV/0!">
      <formula>NOT(ISERROR(SEARCH("#DIV/0!",AV10)))</formula>
    </cfRule>
    <cfRule type="containsText" dxfId="483" priority="112" operator="containsText" text="#div/0/!">
      <formula>NOT(ISERROR(SEARCH("#div/0/!",AV10)))</formula>
    </cfRule>
  </conditionalFormatting>
  <conditionalFormatting sqref="AV10">
    <cfRule type="cellIs" dxfId="482" priority="105" operator="lessThan">
      <formula>1</formula>
    </cfRule>
  </conditionalFormatting>
  <conditionalFormatting sqref="AV10">
    <cfRule type="containsErrors" dxfId="481" priority="104">
      <formula>ISERROR(AV10)</formula>
    </cfRule>
  </conditionalFormatting>
  <conditionalFormatting sqref="AV10">
    <cfRule type="cellIs" dxfId="480" priority="103" operator="equal">
      <formula>0</formula>
    </cfRule>
  </conditionalFormatting>
  <conditionalFormatting sqref="AP10:AV10">
    <cfRule type="cellIs" dxfId="479" priority="98" stopIfTrue="1" operator="greaterThanOrEqual">
      <formula>0</formula>
    </cfRule>
  </conditionalFormatting>
  <conditionalFormatting sqref="AV10">
    <cfRule type="cellIs" dxfId="478" priority="114" operator="greaterThan">
      <formula>0</formula>
    </cfRule>
    <cfRule type="cellIs" dxfId="477" priority="115" operator="greaterThan">
      <formula>0</formula>
    </cfRule>
    <cfRule type="uniqueValues" dxfId="476" priority="116"/>
    <cfRule type="uniqueValues" dxfId="475" priority="117"/>
    <cfRule type="cellIs" dxfId="474" priority="118" operator="equal">
      <formula>0</formula>
    </cfRule>
    <cfRule type="cellIs" dxfId="473" priority="119" operator="lessThan">
      <formula>1</formula>
    </cfRule>
    <cfRule type="containsText" dxfId="472" priority="120" operator="containsText" text="#NUM!">
      <formula>NOT(ISERROR(SEARCH("#NUM!",AV10)))</formula>
    </cfRule>
    <cfRule type="cellIs" dxfId="471" priority="121" operator="equal">
      <formula>0</formula>
    </cfRule>
    <cfRule type="cellIs" dxfId="470" priority="122" operator="lessThan">
      <formula>0</formula>
    </cfRule>
    <cfRule type="uniqueValues" dxfId="469" priority="123"/>
    <cfRule type="duplicateValues" dxfId="468" priority="124"/>
    <cfRule type="cellIs" dxfId="467" priority="125" operator="equal">
      <formula>0</formula>
    </cfRule>
    <cfRule type="uniqueValues" dxfId="466" priority="126"/>
    <cfRule type="cellIs" dxfId="465" priority="127" operator="equal">
      <formula>0</formula>
    </cfRule>
    <cfRule type="cellIs" dxfId="464" priority="128" operator="between">
      <formula>1</formula>
      <formula>999999999999999</formula>
    </cfRule>
    <cfRule type="containsText" dxfId="463" priority="129" operator="containsText" text="#NUM!">
      <formula>NOT(ISERROR(SEARCH("#NUM!",AV10)))</formula>
    </cfRule>
  </conditionalFormatting>
  <conditionalFormatting sqref="AV10">
    <cfRule type="cellIs" dxfId="462" priority="130" operator="greaterThan">
      <formula>0</formula>
    </cfRule>
    <cfRule type="cellIs" dxfId="461" priority="131" operator="greaterThan">
      <formula>0</formula>
    </cfRule>
    <cfRule type="uniqueValues" dxfId="460" priority="132"/>
    <cfRule type="uniqueValues" dxfId="459" priority="133"/>
    <cfRule type="cellIs" dxfId="458" priority="134" operator="equal">
      <formula>0</formula>
    </cfRule>
    <cfRule type="cellIs" dxfId="457" priority="135" operator="lessThan">
      <formula>1</formula>
    </cfRule>
    <cfRule type="containsText" dxfId="456" priority="136" operator="containsText" text="#NUM!">
      <formula>NOT(ISERROR(SEARCH("#NUM!",AV10)))</formula>
    </cfRule>
    <cfRule type="cellIs" dxfId="455" priority="137" operator="equal">
      <formula>0</formula>
    </cfRule>
    <cfRule type="cellIs" dxfId="454" priority="138" operator="lessThan">
      <formula>0</formula>
    </cfRule>
    <cfRule type="uniqueValues" dxfId="453" priority="139"/>
    <cfRule type="duplicateValues" dxfId="452" priority="140"/>
    <cfRule type="cellIs" dxfId="451" priority="141" operator="equal">
      <formula>0</formula>
    </cfRule>
    <cfRule type="uniqueValues" dxfId="450" priority="142"/>
    <cfRule type="cellIs" dxfId="449" priority="143" operator="equal">
      <formula>0</formula>
    </cfRule>
    <cfRule type="cellIs" dxfId="448" priority="144" operator="between">
      <formula>1</formula>
      <formula>999999999999999</formula>
    </cfRule>
    <cfRule type="containsText" dxfId="447" priority="145" operator="containsText" text="#NUM!">
      <formula>NOT(ISERROR(SEARCH("#NUM!",AV10)))</formula>
    </cfRule>
  </conditionalFormatting>
  <conditionalFormatting sqref="AV10">
    <cfRule type="cellIs" dxfId="446" priority="146" operator="greaterThan">
      <formula>0</formula>
    </cfRule>
    <cfRule type="cellIs" dxfId="445" priority="147" operator="greaterThan">
      <formula>0</formula>
    </cfRule>
    <cfRule type="cellIs" dxfId="444" priority="148" operator="greaterThan">
      <formula>0</formula>
    </cfRule>
    <cfRule type="uniqueValues" dxfId="443" priority="149"/>
    <cfRule type="uniqueValues" dxfId="442" priority="150"/>
    <cfRule type="cellIs" dxfId="441" priority="151" operator="equal">
      <formula>0</formula>
    </cfRule>
    <cfRule type="cellIs" dxfId="440" priority="152" operator="lessThan">
      <formula>1</formula>
    </cfRule>
    <cfRule type="containsText" dxfId="439" priority="153" operator="containsText" text="#NUM!">
      <formula>NOT(ISERROR(SEARCH("#NUM!",AV10)))</formula>
    </cfRule>
    <cfRule type="cellIs" dxfId="438" priority="154" operator="equal">
      <formula>0</formula>
    </cfRule>
    <cfRule type="cellIs" dxfId="437" priority="155" operator="lessThan">
      <formula>0</formula>
    </cfRule>
    <cfRule type="uniqueValues" dxfId="436" priority="156"/>
    <cfRule type="duplicateValues" dxfId="435" priority="157"/>
    <cfRule type="cellIs" dxfId="434" priority="158" operator="equal">
      <formula>0</formula>
    </cfRule>
    <cfRule type="uniqueValues" dxfId="433" priority="159"/>
    <cfRule type="cellIs" dxfId="432" priority="160" operator="equal">
      <formula>0</formula>
    </cfRule>
    <cfRule type="cellIs" dxfId="431" priority="161" operator="between">
      <formula>1</formula>
      <formula>999999999999999</formula>
    </cfRule>
    <cfRule type="containsText" dxfId="430" priority="162" operator="containsText" text="#NUM!">
      <formula>NOT(ISERROR(SEARCH("#NUM!",AV10)))</formula>
    </cfRule>
  </conditionalFormatting>
  <conditionalFormatting sqref="AU12:AU1011">
    <cfRule type="cellIs" dxfId="429" priority="93" operator="equal">
      <formula>0</formula>
    </cfRule>
  </conditionalFormatting>
  <conditionalFormatting sqref="AQ12:AQ1011">
    <cfRule type="cellIs" dxfId="428" priority="97" operator="equal">
      <formula>0</formula>
    </cfRule>
  </conditionalFormatting>
  <conditionalFormatting sqref="AS12:AS1011">
    <cfRule type="cellIs" dxfId="427" priority="95" operator="equal">
      <formula>0</formula>
    </cfRule>
  </conditionalFormatting>
  <conditionalFormatting sqref="AV12:AV1011">
    <cfRule type="cellIs" dxfId="426" priority="92" operator="equal">
      <formula>0</formula>
    </cfRule>
  </conditionalFormatting>
  <conditionalFormatting sqref="BB10:BB11 BE10:BE11 BC10:BD10 BF10:BI10">
    <cfRule type="cellIs" dxfId="425" priority="1706" operator="greaterThan">
      <formula>0</formula>
    </cfRule>
    <cfRule type="cellIs" dxfId="424" priority="1707" operator="greaterThan">
      <formula>0</formula>
    </cfRule>
    <cfRule type="uniqueValues" dxfId="423" priority="1708"/>
    <cfRule type="uniqueValues" dxfId="422" priority="1709"/>
    <cfRule type="cellIs" dxfId="421" priority="1710" operator="equal">
      <formula>0</formula>
    </cfRule>
    <cfRule type="cellIs" dxfId="420" priority="1711" operator="lessThan">
      <formula>1</formula>
    </cfRule>
    <cfRule type="containsText" dxfId="419" priority="1712" operator="containsText" text="#NUM!">
      <formula>NOT(ISERROR(SEARCH("#NUM!",BB10)))</formula>
    </cfRule>
    <cfRule type="cellIs" dxfId="418" priority="1713" operator="equal">
      <formula>0</formula>
    </cfRule>
    <cfRule type="cellIs" dxfId="417" priority="1714" operator="lessThan">
      <formula>0</formula>
    </cfRule>
    <cfRule type="uniqueValues" dxfId="416" priority="1715"/>
    <cfRule type="duplicateValues" dxfId="415" priority="1716"/>
    <cfRule type="cellIs" dxfId="414" priority="1717" operator="equal">
      <formula>0</formula>
    </cfRule>
    <cfRule type="uniqueValues" dxfId="413" priority="1718"/>
    <cfRule type="cellIs" dxfId="412" priority="1719" operator="equal">
      <formula>0</formula>
    </cfRule>
    <cfRule type="cellIs" dxfId="411" priority="1720" operator="between">
      <formula>1</formula>
      <formula>999999999999999</formula>
    </cfRule>
    <cfRule type="containsText" dxfId="410" priority="1721" operator="containsText" text="#NUM!">
      <formula>NOT(ISERROR(SEARCH("#NUM!",BB10)))</formula>
    </cfRule>
  </conditionalFormatting>
  <conditionalFormatting sqref="BA11 BB10:BB11 BE10:BG11 BC10:BD10 BH10:BI10">
    <cfRule type="cellIs" dxfId="409" priority="1770" operator="greaterThan">
      <formula>0</formula>
    </cfRule>
    <cfRule type="cellIs" dxfId="408" priority="1771" operator="greaterThan">
      <formula>0</formula>
    </cfRule>
    <cfRule type="uniqueValues" dxfId="407" priority="1772"/>
    <cfRule type="uniqueValues" dxfId="406" priority="1773"/>
    <cfRule type="cellIs" dxfId="405" priority="1774" operator="equal">
      <formula>0</formula>
    </cfRule>
    <cfRule type="cellIs" dxfId="404" priority="1775" operator="lessThan">
      <formula>1</formula>
    </cfRule>
    <cfRule type="containsText" dxfId="403" priority="1776" operator="containsText" text="#NUM!">
      <formula>NOT(ISERROR(SEARCH("#NUM!",BA10)))</formula>
    </cfRule>
    <cfRule type="cellIs" dxfId="402" priority="1777" operator="equal">
      <formula>0</formula>
    </cfRule>
    <cfRule type="cellIs" dxfId="401" priority="1778" operator="lessThan">
      <formula>0</formula>
    </cfRule>
    <cfRule type="uniqueValues" dxfId="400" priority="1779"/>
    <cfRule type="duplicateValues" dxfId="399" priority="1780"/>
    <cfRule type="cellIs" dxfId="398" priority="1781" operator="equal">
      <formula>0</formula>
    </cfRule>
    <cfRule type="uniqueValues" dxfId="397" priority="1782"/>
    <cfRule type="cellIs" dxfId="396" priority="1783" operator="equal">
      <formula>0</formula>
    </cfRule>
    <cfRule type="cellIs" dxfId="395" priority="1784" operator="between">
      <formula>1</formula>
      <formula>999999999999999</formula>
    </cfRule>
    <cfRule type="containsText" dxfId="394" priority="1785" operator="containsText" text="#NUM!">
      <formula>NOT(ISERROR(SEARCH("#NUM!",BA10)))</formula>
    </cfRule>
  </conditionalFormatting>
  <conditionalFormatting sqref="BC10:BI10">
    <cfRule type="cellIs" dxfId="393" priority="1850" operator="greaterThan">
      <formula>0</formula>
    </cfRule>
    <cfRule type="cellIs" dxfId="392" priority="1851" operator="greaterThan">
      <formula>0</formula>
    </cfRule>
    <cfRule type="cellIs" dxfId="391" priority="1852" operator="greaterThan">
      <formula>0</formula>
    </cfRule>
    <cfRule type="uniqueValues" dxfId="390" priority="1853"/>
    <cfRule type="uniqueValues" dxfId="389" priority="1854"/>
    <cfRule type="cellIs" dxfId="388" priority="1855" operator="equal">
      <formula>0</formula>
    </cfRule>
    <cfRule type="cellIs" dxfId="387" priority="1856" operator="lessThan">
      <formula>1</formula>
    </cfRule>
    <cfRule type="containsText" dxfId="386" priority="1857" operator="containsText" text="#NUM!">
      <formula>NOT(ISERROR(SEARCH("#NUM!",BC10)))</formula>
    </cfRule>
    <cfRule type="cellIs" dxfId="385" priority="1858" operator="equal">
      <formula>0</formula>
    </cfRule>
    <cfRule type="cellIs" dxfId="384" priority="1859" operator="lessThan">
      <formula>0</formula>
    </cfRule>
    <cfRule type="uniqueValues" dxfId="383" priority="1860"/>
    <cfRule type="duplicateValues" dxfId="382" priority="1861"/>
    <cfRule type="cellIs" dxfId="381" priority="1862" operator="equal">
      <formula>0</formula>
    </cfRule>
    <cfRule type="uniqueValues" dxfId="380" priority="1863"/>
    <cfRule type="cellIs" dxfId="379" priority="1864" operator="equal">
      <formula>0</formula>
    </cfRule>
    <cfRule type="cellIs" dxfId="378" priority="1865" operator="between">
      <formula>1</formula>
      <formula>999999999999999</formula>
    </cfRule>
    <cfRule type="containsText" dxfId="377" priority="1866" operator="containsText" text="#NUM!">
      <formula>NOT(ISERROR(SEARCH("#NUM!",BC10)))</formula>
    </cfRule>
  </conditionalFormatting>
  <conditionalFormatting sqref="I12:J39">
    <cfRule type="cellIs" dxfId="376" priority="90" operator="greaterThan">
      <formula>0</formula>
    </cfRule>
  </conditionalFormatting>
  <conditionalFormatting sqref="V21:X24 O20:U24 O27:X39">
    <cfRule type="cellIs" dxfId="375" priority="89" operator="equal">
      <formula>0</formula>
    </cfRule>
  </conditionalFormatting>
  <conditionalFormatting sqref="AC20:AC24 AC27:AC39">
    <cfRule type="cellIs" dxfId="374" priority="88" operator="equal">
      <formula>0</formula>
    </cfRule>
  </conditionalFormatting>
  <conditionalFormatting sqref="AC12:AC19">
    <cfRule type="expression" dxfId="373" priority="87">
      <formula>$F12="x"</formula>
    </cfRule>
  </conditionalFormatting>
  <conditionalFormatting sqref="AC12:AC39">
    <cfRule type="expression" dxfId="372" priority="86">
      <formula>$F12="x"</formula>
    </cfRule>
  </conditionalFormatting>
  <conditionalFormatting sqref="AH20:AH24 AF36:AG39 AH27:AH39">
    <cfRule type="cellIs" dxfId="371" priority="85" operator="equal">
      <formula>0</formula>
    </cfRule>
  </conditionalFormatting>
  <conditionalFormatting sqref="I40:J59">
    <cfRule type="cellIs" dxfId="370" priority="84" operator="greaterThan">
      <formula>0</formula>
    </cfRule>
  </conditionalFormatting>
  <conditionalFormatting sqref="I60:J137">
    <cfRule type="cellIs" dxfId="369" priority="83" operator="greaterThan">
      <formula>0</formula>
    </cfRule>
  </conditionalFormatting>
  <conditionalFormatting sqref="O40:X59">
    <cfRule type="cellIs" dxfId="368" priority="82" operator="equal">
      <formula>0</formula>
    </cfRule>
  </conditionalFormatting>
  <conditionalFormatting sqref="V67:X71 O66:U71 O73:X119 V125:X137 O124:U137">
    <cfRule type="cellIs" dxfId="367" priority="81" operator="equal">
      <formula>0</formula>
    </cfRule>
  </conditionalFormatting>
  <conditionalFormatting sqref="AC40:AC59">
    <cfRule type="cellIs" dxfId="366" priority="80" operator="equal">
      <formula>0</formula>
    </cfRule>
  </conditionalFormatting>
  <conditionalFormatting sqref="AC40:AC59">
    <cfRule type="expression" dxfId="365" priority="79">
      <formula>$F40="x"</formula>
    </cfRule>
  </conditionalFormatting>
  <conditionalFormatting sqref="AC66:AC71 AC73:AC119 AC124:AC137">
    <cfRule type="cellIs" dxfId="364" priority="78" operator="equal">
      <formula>0</formula>
    </cfRule>
  </conditionalFormatting>
  <conditionalFormatting sqref="AC60:AC65">
    <cfRule type="expression" dxfId="363" priority="77">
      <formula>$F60="x"</formula>
    </cfRule>
  </conditionalFormatting>
  <conditionalFormatting sqref="AC60:AC137">
    <cfRule type="expression" dxfId="362" priority="76">
      <formula>$F60="x"</formula>
    </cfRule>
  </conditionalFormatting>
  <conditionalFormatting sqref="I138:J183">
    <cfRule type="cellIs" dxfId="361" priority="75" operator="greaterThan">
      <formula>0</formula>
    </cfRule>
  </conditionalFormatting>
  <conditionalFormatting sqref="I308:J465">
    <cfRule type="cellIs" dxfId="360" priority="74" operator="greaterThan">
      <formula>0</formula>
    </cfRule>
  </conditionalFormatting>
  <conditionalFormatting sqref="I185:J185">
    <cfRule type="cellIs" dxfId="359" priority="73" operator="greaterThan">
      <formula>0</formula>
    </cfRule>
  </conditionalFormatting>
  <conditionalFormatting sqref="I184:J184">
    <cfRule type="cellIs" dxfId="358" priority="72" operator="greaterThan">
      <formula>0</formula>
    </cfRule>
  </conditionalFormatting>
  <conditionalFormatting sqref="I186:J186">
    <cfRule type="cellIs" dxfId="357" priority="71" operator="greaterThan">
      <formula>0</formula>
    </cfRule>
  </conditionalFormatting>
  <conditionalFormatting sqref="I187:J187">
    <cfRule type="cellIs" dxfId="356" priority="70" operator="greaterThan">
      <formula>0</formula>
    </cfRule>
  </conditionalFormatting>
  <conditionalFormatting sqref="I188:J189">
    <cfRule type="cellIs" dxfId="355" priority="69" operator="greaterThan">
      <formula>0</formula>
    </cfRule>
  </conditionalFormatting>
  <conditionalFormatting sqref="I190:J196">
    <cfRule type="cellIs" dxfId="354" priority="68" operator="greaterThan">
      <formula>0</formula>
    </cfRule>
  </conditionalFormatting>
  <conditionalFormatting sqref="I197:J197">
    <cfRule type="cellIs" dxfId="353" priority="67" operator="greaterThan">
      <formula>0</formula>
    </cfRule>
  </conditionalFormatting>
  <conditionalFormatting sqref="I198:J199">
    <cfRule type="cellIs" dxfId="352" priority="66" operator="greaterThan">
      <formula>0</formula>
    </cfRule>
  </conditionalFormatting>
  <conditionalFormatting sqref="I200:J214">
    <cfRule type="cellIs" dxfId="351" priority="65" operator="greaterThan">
      <formula>0</formula>
    </cfRule>
  </conditionalFormatting>
  <conditionalFormatting sqref="I215:J220">
    <cfRule type="cellIs" dxfId="350" priority="64" operator="greaterThan">
      <formula>0</formula>
    </cfRule>
  </conditionalFormatting>
  <conditionalFormatting sqref="I221:J221">
    <cfRule type="cellIs" dxfId="349" priority="63" operator="greaterThan">
      <formula>0</formula>
    </cfRule>
  </conditionalFormatting>
  <conditionalFormatting sqref="I222:J225">
    <cfRule type="cellIs" dxfId="348" priority="62" operator="greaterThan">
      <formula>0</formula>
    </cfRule>
  </conditionalFormatting>
  <conditionalFormatting sqref="I226:J226">
    <cfRule type="cellIs" dxfId="347" priority="61" operator="greaterThan">
      <formula>0</formula>
    </cfRule>
  </conditionalFormatting>
  <conditionalFormatting sqref="I227:J235">
    <cfRule type="cellIs" dxfId="346" priority="60" operator="greaterThan">
      <formula>0</formula>
    </cfRule>
  </conditionalFormatting>
  <conditionalFormatting sqref="I236:J236">
    <cfRule type="cellIs" dxfId="345" priority="59" operator="greaterThan">
      <formula>0</formula>
    </cfRule>
  </conditionalFormatting>
  <conditionalFormatting sqref="I237:J245">
    <cfRule type="cellIs" dxfId="344" priority="58" operator="greaterThan">
      <formula>0</formula>
    </cfRule>
  </conditionalFormatting>
  <conditionalFormatting sqref="I246:J254">
    <cfRule type="cellIs" dxfId="343" priority="57" operator="greaterThan">
      <formula>0</formula>
    </cfRule>
  </conditionalFormatting>
  <conditionalFormatting sqref="I255:J255">
    <cfRule type="cellIs" dxfId="342" priority="56" operator="greaterThan">
      <formula>0</formula>
    </cfRule>
  </conditionalFormatting>
  <conditionalFormatting sqref="I256:J280">
    <cfRule type="cellIs" dxfId="341" priority="55" operator="greaterThan">
      <formula>0</formula>
    </cfRule>
  </conditionalFormatting>
  <conditionalFormatting sqref="I281:J281">
    <cfRule type="cellIs" dxfId="340" priority="54" operator="greaterThan">
      <formula>0</formula>
    </cfRule>
  </conditionalFormatting>
  <conditionalFormatting sqref="I282:J290">
    <cfRule type="cellIs" dxfId="339" priority="53" operator="greaterThan">
      <formula>0</formula>
    </cfRule>
  </conditionalFormatting>
  <conditionalFormatting sqref="I291:J292">
    <cfRule type="cellIs" dxfId="338" priority="52" operator="greaterThan">
      <formula>0</formula>
    </cfRule>
  </conditionalFormatting>
  <conditionalFormatting sqref="I293:J296">
    <cfRule type="cellIs" dxfId="337" priority="51" operator="greaterThan">
      <formula>0</formula>
    </cfRule>
  </conditionalFormatting>
  <conditionalFormatting sqref="I297:J300">
    <cfRule type="cellIs" dxfId="336" priority="50" operator="greaterThan">
      <formula>0</formula>
    </cfRule>
  </conditionalFormatting>
  <conditionalFormatting sqref="I301:J307">
    <cfRule type="cellIs" dxfId="335" priority="49" operator="greaterThan">
      <formula>0</formula>
    </cfRule>
  </conditionalFormatting>
  <conditionalFormatting sqref="V176:X183 O175:U183 O138:X169">
    <cfRule type="cellIs" dxfId="334" priority="48" operator="equal">
      <formula>0</formula>
    </cfRule>
  </conditionalFormatting>
  <conditionalFormatting sqref="O465:X465 V363:X406 O362:U406">
    <cfRule type="cellIs" dxfId="333" priority="47" operator="equal">
      <formula>0</formula>
    </cfRule>
  </conditionalFormatting>
  <conditionalFormatting sqref="S197:X197">
    <cfRule type="cellIs" dxfId="332" priority="46" operator="equal">
      <formula>0</formula>
    </cfRule>
  </conditionalFormatting>
  <conditionalFormatting sqref="O187:X187">
    <cfRule type="cellIs" dxfId="331" priority="45" operator="equal">
      <formula>0</formula>
    </cfRule>
  </conditionalFormatting>
  <conditionalFormatting sqref="O188:X189">
    <cfRule type="cellIs" dxfId="330" priority="44" operator="equal">
      <formula>0</formula>
    </cfRule>
  </conditionalFormatting>
  <conditionalFormatting sqref="V193:X196 O192:U196">
    <cfRule type="cellIs" dxfId="329" priority="43" operator="equal">
      <formula>0</formula>
    </cfRule>
  </conditionalFormatting>
  <conditionalFormatting sqref="O197:R197">
    <cfRule type="cellIs" dxfId="328" priority="42" operator="equal">
      <formula>0</formula>
    </cfRule>
  </conditionalFormatting>
  <conditionalFormatting sqref="O198:X199">
    <cfRule type="cellIs" dxfId="327" priority="41" operator="equal">
      <formula>0</formula>
    </cfRule>
  </conditionalFormatting>
  <conditionalFormatting sqref="O200:X214">
    <cfRule type="cellIs" dxfId="326" priority="40" operator="equal">
      <formula>0</formula>
    </cfRule>
  </conditionalFormatting>
  <conditionalFormatting sqref="O215:X220">
    <cfRule type="cellIs" dxfId="325" priority="39" operator="equal">
      <formula>0</formula>
    </cfRule>
  </conditionalFormatting>
  <conditionalFormatting sqref="O221:X221">
    <cfRule type="cellIs" dxfId="324" priority="38" operator="equal">
      <formula>0</formula>
    </cfRule>
  </conditionalFormatting>
  <conditionalFormatting sqref="O222:X225">
    <cfRule type="cellIs" dxfId="323" priority="37" operator="equal">
      <formula>0</formula>
    </cfRule>
  </conditionalFormatting>
  <conditionalFormatting sqref="O226:X226">
    <cfRule type="cellIs" dxfId="322" priority="36" operator="equal">
      <formula>0</formula>
    </cfRule>
  </conditionalFormatting>
  <conditionalFormatting sqref="O227:X235">
    <cfRule type="cellIs" dxfId="321" priority="35" operator="equal">
      <formula>0</formula>
    </cfRule>
  </conditionalFormatting>
  <conditionalFormatting sqref="O236:X236">
    <cfRule type="cellIs" dxfId="320" priority="34" operator="equal">
      <formula>0</formula>
    </cfRule>
  </conditionalFormatting>
  <conditionalFormatting sqref="V245:X245 O237:X239 O244:U245">
    <cfRule type="cellIs" dxfId="319" priority="33" operator="equal">
      <formula>0</formula>
    </cfRule>
  </conditionalFormatting>
  <conditionalFormatting sqref="O246:X254">
    <cfRule type="cellIs" dxfId="318" priority="32" operator="equal">
      <formula>0</formula>
    </cfRule>
  </conditionalFormatting>
  <conditionalFormatting sqref="O255:X255">
    <cfRule type="cellIs" dxfId="317" priority="31" operator="equal">
      <formula>0</formula>
    </cfRule>
  </conditionalFormatting>
  <conditionalFormatting sqref="O256:X280">
    <cfRule type="cellIs" dxfId="316" priority="30" operator="equal">
      <formula>0</formula>
    </cfRule>
  </conditionalFormatting>
  <conditionalFormatting sqref="O281:X281">
    <cfRule type="cellIs" dxfId="315" priority="29" operator="equal">
      <formula>0</formula>
    </cfRule>
  </conditionalFormatting>
  <conditionalFormatting sqref="O282:X290">
    <cfRule type="cellIs" dxfId="314" priority="28" operator="equal">
      <formula>0</formula>
    </cfRule>
  </conditionalFormatting>
  <conditionalFormatting sqref="O291:X292">
    <cfRule type="cellIs" dxfId="313" priority="27" operator="equal">
      <formula>0</formula>
    </cfRule>
  </conditionalFormatting>
  <conditionalFormatting sqref="O293:X293">
    <cfRule type="cellIs" dxfId="312" priority="26" operator="equal">
      <formula>0</formula>
    </cfRule>
  </conditionalFormatting>
  <conditionalFormatting sqref="O297:X300">
    <cfRule type="cellIs" dxfId="311" priority="25" operator="equal">
      <formula>0</formula>
    </cfRule>
  </conditionalFormatting>
  <conditionalFormatting sqref="V303:X307 O302:U307">
    <cfRule type="cellIs" dxfId="310" priority="24" operator="equal">
      <formula>0</formula>
    </cfRule>
  </conditionalFormatting>
  <conditionalFormatting sqref="V412:X456 V462:X464 O411:U456 O461:U464 O318:X357 V313:X316 O312:U316">
    <cfRule type="cellIs" dxfId="309" priority="23" operator="equal">
      <formula>0</formula>
    </cfRule>
  </conditionalFormatting>
  <conditionalFormatting sqref="AC184:AC209 AC214:AC260 AC264:AC310 AC314:AC360 AC364:AC410 AC414:AC460 AC464:AC465">
    <cfRule type="cellIs" dxfId="308" priority="22" operator="equal">
      <formula>0</formula>
    </cfRule>
  </conditionalFormatting>
  <conditionalFormatting sqref="AC184:AC465">
    <cfRule type="expression" dxfId="307" priority="21">
      <formula>$F184="x"</formula>
    </cfRule>
  </conditionalFormatting>
  <conditionalFormatting sqref="AC175:AC183 AC138:AC169">
    <cfRule type="cellIs" dxfId="306" priority="20" operator="equal">
      <formula>0</formula>
    </cfRule>
  </conditionalFormatting>
  <conditionalFormatting sqref="AC138:AC183">
    <cfRule type="expression" dxfId="305" priority="19">
      <formula>$F138="x"</formula>
    </cfRule>
  </conditionalFormatting>
  <conditionalFormatting sqref="AF138:AH159 AF164:AH183">
    <cfRule type="cellIs" dxfId="304" priority="18" operator="equal">
      <formula>0</formula>
    </cfRule>
  </conditionalFormatting>
  <conditionalFormatting sqref="AF465:AH465 AF362:AH406">
    <cfRule type="cellIs" dxfId="303" priority="17" operator="equal">
      <formula>0</formula>
    </cfRule>
  </conditionalFormatting>
  <conditionalFormatting sqref="AF188:AH189 AF197:AH199 AF221:AH221 AF226:AH226 AF281:AH281">
    <cfRule type="cellIs" dxfId="302" priority="16" operator="equal">
      <formula>0</formula>
    </cfRule>
  </conditionalFormatting>
  <conditionalFormatting sqref="AF192:AH196">
    <cfRule type="cellIs" dxfId="301" priority="15" operator="equal">
      <formula>0</formula>
    </cfRule>
  </conditionalFormatting>
  <conditionalFormatting sqref="AF200:AH214">
    <cfRule type="cellIs" dxfId="300" priority="14" operator="equal">
      <formula>0</formula>
    </cfRule>
  </conditionalFormatting>
  <conditionalFormatting sqref="AF215:AH220">
    <cfRule type="cellIs" dxfId="299" priority="13" operator="equal">
      <formula>0</formula>
    </cfRule>
  </conditionalFormatting>
  <conditionalFormatting sqref="AF222:AH225">
    <cfRule type="cellIs" dxfId="298" priority="12" operator="equal">
      <formula>0</formula>
    </cfRule>
  </conditionalFormatting>
  <conditionalFormatting sqref="AF227:AH235">
    <cfRule type="cellIs" dxfId="297" priority="11" operator="equal">
      <formula>0</formula>
    </cfRule>
  </conditionalFormatting>
  <conditionalFormatting sqref="AF237:AH239 AF244:AH245">
    <cfRule type="cellIs" dxfId="296" priority="10" operator="equal">
      <formula>0</formula>
    </cfRule>
  </conditionalFormatting>
  <conditionalFormatting sqref="AF246:AH254">
    <cfRule type="cellIs" dxfId="295" priority="9" operator="equal">
      <formula>0</formula>
    </cfRule>
  </conditionalFormatting>
  <conditionalFormatting sqref="AF255:AH255">
    <cfRule type="cellIs" dxfId="294" priority="8" operator="equal">
      <formula>0</formula>
    </cfRule>
  </conditionalFormatting>
  <conditionalFormatting sqref="AF256:AH280">
    <cfRule type="cellIs" dxfId="293" priority="7" operator="equal">
      <formula>0</formula>
    </cfRule>
  </conditionalFormatting>
  <conditionalFormatting sqref="AF282:AH290">
    <cfRule type="cellIs" dxfId="292" priority="6" operator="equal">
      <formula>0</formula>
    </cfRule>
  </conditionalFormatting>
  <conditionalFormatting sqref="AF291:AH292">
    <cfRule type="cellIs" dxfId="291" priority="5" operator="equal">
      <formula>0</formula>
    </cfRule>
  </conditionalFormatting>
  <conditionalFormatting sqref="AF293:AH293">
    <cfRule type="cellIs" dxfId="290" priority="4" operator="equal">
      <formula>0</formula>
    </cfRule>
  </conditionalFormatting>
  <conditionalFormatting sqref="AF297:AH300">
    <cfRule type="cellIs" dxfId="289" priority="3" operator="equal">
      <formula>0</formula>
    </cfRule>
  </conditionalFormatting>
  <conditionalFormatting sqref="AF302:AH307">
    <cfRule type="cellIs" dxfId="288" priority="2" operator="equal">
      <formula>0</formula>
    </cfRule>
  </conditionalFormatting>
  <conditionalFormatting sqref="AF323:AG357 AH318:AH357 AF411:AH456 AF461:AH464 AH312:AH316">
    <cfRule type="cellIs" dxfId="287" priority="1" operator="equal">
      <formula>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$BJ$12:$FZ$12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6" r:id="rId2819" display="http://web.higov.net/oip/rrs/popup_list_agency_by_login.php?text=opener.document.myform.x_Agency_Codetxt&amp;title=Agency%20Code&amp;id=opener.document.myform.x_Agency_Code&amp;dept=A51"/>
    <hyperlink ref="BJ77" r:id="rId2820" display="http://web.higov.net/oip/rrs/popup_list_agency_by_login.php?text=opener.document.myform.x_Agency_Codetxt&amp;title=Agency%20Code&amp;id=opener.document.myform.x_Agency_Code&amp;dept=A51"/>
    <hyperlink ref="BJ78" r:id="rId2821" display="http://web.higov.net/oip/rrs/popup_list_agency_by_login.php?text=opener.document.myform.x_Agency_Codetxt&amp;title=Agency%20Code&amp;id=opener.document.myform.x_Agency_Code&amp;dept=A51"/>
    <hyperlink ref="BJ79" r:id="rId2822" display="http://web.higov.net/oip/rrs/popup_list_agency_by_login.php?text=opener.document.myform.x_Agency_Codetxt&amp;title=Agency%20Code&amp;id=opener.document.myform.x_Agency_Code&amp;dept=A51"/>
    <hyperlink ref="BJ80" r:id="rId2823" display="http://web.higov.net/oip/rrs/popup_list_agency_by_login.php?text=opener.document.myform.x_Agency_Codetxt&amp;title=Agency%20Code&amp;id=opener.document.myform.x_Agency_Code&amp;dept=A51"/>
    <hyperlink ref="BJ81" r:id="rId2824" display="http://web.higov.net/oip/rrs/popup_list_agency_by_login.php?text=opener.document.myform.x_Agency_Codetxt&amp;title=Agency%20Code&amp;id=opener.document.myform.x_Agency_Code&amp;dept=A51"/>
    <hyperlink ref="BJ82" r:id="rId2825" display="http://web.higov.net/oip/rrs/popup_list_agency_by_login.php?text=opener.document.myform.x_Agency_Codetxt&amp;title=Agency%20Code&amp;id=opener.document.myform.x_Agency_Code&amp;dept=A51"/>
    <hyperlink ref="BJ83" r:id="rId2826" display="http://web.higov.net/oip/rrs/popup_list_agency_by_login.php?text=opener.document.myform.x_Agency_Codetxt&amp;title=Agency%20Code&amp;id=opener.document.myform.x_Agency_Code&amp;dept=A51"/>
    <hyperlink ref="BJ84" r:id="rId2827" display="http://web.higov.net/oip/rrs/popup_list_agency_by_login.php?text=opener.document.myform.x_Agency_Codetxt&amp;title=Agency%20Code&amp;id=opener.document.myform.x_Agency_Code&amp;dept=A51"/>
    <hyperlink ref="BJ85" r:id="rId2828" display="http://web.higov.net/oip/rrs/popup_list_agency_by_login.php?text=opener.document.myform.x_Agency_Codetxt&amp;title=Agency%20Code&amp;id=opener.document.myform.x_Agency_Code&amp;dept=A51"/>
    <hyperlink ref="BJ86" r:id="rId2829" display="http://web.higov.net/oip/rrs/popup_list_agency_by_login.php?text=opener.document.myform.x_Agency_Codetxt&amp;title=Agency%20Code&amp;id=opener.document.myform.x_Agency_Code&amp;dept=A51"/>
    <hyperlink ref="BJ87" r:id="rId2830" display="http://web.higov.net/oip/rrs/popup_list_agency_by_login.php?text=opener.document.myform.x_Agency_Codetxt&amp;title=Agency%20Code&amp;id=opener.document.myform.x_Agency_Code&amp;dept=A51"/>
    <hyperlink ref="BJ88" r:id="rId2831" display="http://web.higov.net/oip/rrs/popup_list_agency_by_login.php?text=opener.document.myform.x_Agency_Codetxt&amp;title=Agency%20Code&amp;id=opener.document.myform.x_Agency_Code&amp;dept=A51"/>
    <hyperlink ref="BJ89" r:id="rId2832" display="http://web.higov.net/oip/rrs/popup_list_agency_by_login.php?text=opener.document.myform.x_Agency_Codetxt&amp;title=Agency%20Code&amp;id=opener.document.myform.x_Agency_Code&amp;dept=A51"/>
    <hyperlink ref="BJ90" r:id="rId2833" display="http://web.higov.net/oip/rrs/popup_list_agency_by_login.php?text=opener.document.myform.x_Agency_Codetxt&amp;title=Agency%20Code&amp;id=opener.document.myform.x_Agency_Code&amp;dept=A51"/>
    <hyperlink ref="BJ91" r:id="rId2834" display="http://web.higov.net/oip/rrs/popup_list_agency_by_login.php?text=opener.document.myform.x_Agency_Codetxt&amp;title=Agency%20Code&amp;id=opener.document.myform.x_Agency_Code&amp;dept=A51"/>
    <hyperlink ref="BJ92" r:id="rId2835" display="http://web.higov.net/oip/rrs/popup_list_agency_by_login.php?text=opener.document.myform.x_Agency_Codetxt&amp;title=Agency%20Code&amp;id=opener.document.myform.x_Agency_Code&amp;dept=A51"/>
    <hyperlink ref="BJ93" r:id="rId2836" display="http://web.higov.net/oip/rrs/popup_list_agency_by_login.php?text=opener.document.myform.x_Agency_Codetxt&amp;title=Agency%20Code&amp;id=opener.document.myform.x_Agency_Code&amp;dept=A51"/>
    <hyperlink ref="BJ94" r:id="rId2837" display="http://web.higov.net/oip/rrs/popup_list_agency_by_login.php?text=opener.document.myform.x_Agency_Codetxt&amp;title=Agency%20Code&amp;id=opener.document.myform.x_Agency_Code&amp;dept=A51"/>
    <hyperlink ref="BJ95" r:id="rId2838" display="http://web.higov.net/oip/rrs/popup_list_agency_by_login.php?text=opener.document.myform.x_Agency_Codetxt&amp;title=Agency%20Code&amp;id=opener.document.myform.x_Agency_Code&amp;dept=A51"/>
    <hyperlink ref="BJ96" r:id="rId2839" display="http://web.higov.net/oip/rrs/popup_list_agency_by_login.php?text=opener.document.myform.x_Agency_Codetxt&amp;title=Agency%20Code&amp;id=opener.document.myform.x_Agency_Code&amp;dept=A51"/>
    <hyperlink ref="BJ97" r:id="rId2840" display="http://web.higov.net/oip/rrs/popup_list_agency_by_login.php?text=opener.document.myform.x_Agency_Codetxt&amp;title=Agency%20Code&amp;id=opener.document.myform.x_Agency_Code&amp;dept=A51"/>
    <hyperlink ref="BJ98" r:id="rId2841" display="http://web.higov.net/oip/rrs/popup_list_agency_by_login.php?text=opener.document.myform.x_Agency_Codetxt&amp;title=Agency%20Code&amp;id=opener.document.myform.x_Agency_Code&amp;dept=A51"/>
    <hyperlink ref="BJ99" r:id="rId2842" display="http://web.higov.net/oip/rrs/popup_list_agency_by_login.php?text=opener.document.myform.x_Agency_Codetxt&amp;title=Agency%20Code&amp;id=opener.document.myform.x_Agency_Code&amp;dept=A51"/>
    <hyperlink ref="BJ100" r:id="rId2843" display="http://web.higov.net/oip/rrs/popup_list_agency_by_login.php?text=opener.document.myform.x_Agency_Codetxt&amp;title=Agency%20Code&amp;id=opener.document.myform.x_Agency_Code&amp;dept=A51"/>
    <hyperlink ref="BJ101" r:id="rId2844" display="http://web.higov.net/oip/rrs/popup_list_agency_by_login.php?text=opener.document.myform.x_Agency_Codetxt&amp;title=Agency%20Code&amp;id=opener.document.myform.x_Agency_Code&amp;dept=A51"/>
    <hyperlink ref="BJ102" r:id="rId2845" display="http://web.higov.net/oip/rrs/popup_list_agency_by_login.php?text=opener.document.myform.x_Agency_Codetxt&amp;title=Agency%20Code&amp;id=opener.document.myform.x_Agency_Code&amp;dept=A51"/>
    <hyperlink ref="BJ103" r:id="rId2846" display="http://web.higov.net/oip/rrs/popup_list_agency_by_login.php?text=opener.document.myform.x_Agency_Codetxt&amp;title=Agency%20Code&amp;id=opener.document.myform.x_Agency_Code&amp;dept=A51"/>
    <hyperlink ref="BJ104" r:id="rId2847" display="http://web.higov.net/oip/rrs/popup_list_agency_by_login.php?text=opener.document.myform.x_Agency_Codetxt&amp;title=Agency%20Code&amp;id=opener.document.myform.x_Agency_Code&amp;dept=A51"/>
    <hyperlink ref="BJ106" r:id="rId2848" display="http://web.higov.net/oip/rrs/popup_list_agency_by_login.php?text=opener.document.myform.x_Agency_Codetxt&amp;title=Agency%20Code&amp;id=opener.document.myform.x_Agency_Code&amp;dept=A51"/>
    <hyperlink ref="BJ107" r:id="rId2849" display="http://web.higov.net/oip/rrs/popup_list_agency_by_login.php?text=opener.document.myform.x_Agency_Codetxt&amp;title=Agency%20Code&amp;id=opener.document.myform.x_Agency_Code&amp;dept=A51"/>
    <hyperlink ref="BJ108" r:id="rId2850" display="http://web.higov.net/oip/rrs/popup_list_agency_by_login.php?text=opener.document.myform.x_Agency_Codetxt&amp;title=Agency%20Code&amp;id=opener.document.myform.x_Agency_Code&amp;dept=A51"/>
    <hyperlink ref="BJ110" r:id="rId2851" display="http://web.higov.net/oip/rrs/popup_list_agency_by_login.php?text=opener.document.myform.x_Agency_Codetxt&amp;title=Agency%20Code&amp;id=opener.document.myform.x_Agency_Code&amp;dept=A51"/>
    <hyperlink ref="BJ111" r:id="rId2852" display="http://web.higov.net/oip/rrs/popup_list_agency_by_login.php?text=opener.document.myform.x_Agency_Codetxt&amp;title=Agency%20Code&amp;id=opener.document.myform.x_Agency_Code&amp;dept=A51"/>
    <hyperlink ref="BJ112" r:id="rId2853" display="http://web.higov.net/oip/rrs/popup_list_agency_by_login.php?text=opener.document.myform.x_Agency_Codetxt&amp;title=Agency%20Code&amp;id=opener.document.myform.x_Agency_Code&amp;dept=A51"/>
    <hyperlink ref="BJ113" r:id="rId2854" display="http://web.higov.net/oip/rrs/popup_list_agency_by_login.php?text=opener.document.myform.x_Agency_Codetxt&amp;title=Agency%20Code&amp;id=opener.document.myform.x_Agency_Code&amp;dept=A51"/>
    <hyperlink ref="BJ114" r:id="rId2855" display="http://web.higov.net/oip/rrs/popup_list_agency_by_login.php?text=opener.document.myform.x_Agency_Codetxt&amp;title=Agency%20Code&amp;id=opener.document.myform.x_Agency_Code&amp;dept=A51"/>
    <hyperlink ref="BJ115" r:id="rId2856" display="http://web.higov.net/oip/rrs/popup_list_agency_by_login.php?text=opener.document.myform.x_Agency_Codetxt&amp;title=Agency%20Code&amp;id=opener.document.myform.x_Agency_Code&amp;dept=A51"/>
    <hyperlink ref="BJ116" r:id="rId2857" display="http://web.higov.net/oip/rrs/popup_list_agency_by_login.php?text=opener.document.myform.x_Agency_Codetxt&amp;title=Agency%20Code&amp;id=opener.document.myform.x_Agency_Code&amp;dept=A51"/>
    <hyperlink ref="BJ117" r:id="rId2858" display="http://web.higov.net/oip/rrs/popup_list_agency_by_login.php?text=opener.document.myform.x_Agency_Codetxt&amp;title=Agency%20Code&amp;id=opener.document.myform.x_Agency_Code&amp;dept=A51"/>
    <hyperlink ref="BJ118" r:id="rId2859" display="http://web.higov.net/oip/rrs/popup_list_agency_by_login.php?text=opener.document.myform.x_Agency_Codetxt&amp;title=Agency%20Code&amp;id=opener.document.myform.x_Agency_Code&amp;dept=A51"/>
    <hyperlink ref="BJ119" r:id="rId2860" display="http://web.higov.net/oip/rrs/popup_list_agency_by_login.php?text=opener.document.myform.x_Agency_Codetxt&amp;title=Agency%20Code&amp;id=opener.document.myform.x_Agency_Code&amp;dept=A51"/>
    <hyperlink ref="BJ120" r:id="rId2861" display="http://web.higov.net/oip/rrs/popup_list_agency_by_login.php?text=opener.document.myform.x_Agency_Codetxt&amp;title=Agency%20Code&amp;id=opener.document.myform.x_Agency_Code&amp;dept=A51"/>
    <hyperlink ref="BJ121" r:id="rId2862" display="http://web.higov.net/oip/rrs/popup_list_agency_by_login.php?text=opener.document.myform.x_Agency_Codetxt&amp;title=Agency%20Code&amp;id=opener.document.myform.x_Agency_Code&amp;dept=A51"/>
    <hyperlink ref="BJ122" r:id="rId2863" display="http://web.higov.net/oip/rrs/popup_list_agency_by_login.php?text=opener.document.myform.x_Agency_Codetxt&amp;title=Agency%20Code&amp;id=opener.document.myform.x_Agency_Code&amp;dept=A51"/>
    <hyperlink ref="BJ123" r:id="rId2864" display="http://web.higov.net/oip/rrs/popup_list_agency_by_login.php?text=opener.document.myform.x_Agency_Codetxt&amp;title=Agency%20Code&amp;id=opener.document.myform.x_Agency_Code&amp;dept=A51"/>
    <hyperlink ref="BJ124" r:id="rId2865" display="http://web.higov.net/oip/rrs/popup_list_agency_by_login.php?text=opener.document.myform.x_Agency_Codetxt&amp;title=Agency%20Code&amp;id=opener.document.myform.x_Agency_Code&amp;dept=A51"/>
    <hyperlink ref="BJ125" r:id="rId2866" display="http://web.higov.net/oip/rrs/popup_list_agency_by_login.php?text=opener.document.myform.x_Agency_Codetxt&amp;title=Agency%20Code&amp;id=opener.document.myform.x_Agency_Code&amp;dept=A51"/>
    <hyperlink ref="BJ126" r:id="rId2867" display="http://web.higov.net/oip/rrs/popup_list_agency_by_login.php?text=opener.document.myform.x_Agency_Codetxt&amp;title=Agency%20Code&amp;id=opener.document.myform.x_Agency_Code&amp;dept=A51"/>
    <hyperlink ref="BJ127" r:id="rId2868" display="http://web.higov.net/oip/rrs/popup_list_agency_by_login.php?text=opener.document.myform.x_Agency_Codetxt&amp;title=Agency%20Code&amp;id=opener.document.myform.x_Agency_Code&amp;dept=A51"/>
    <hyperlink ref="BJ128" r:id="rId2869" display="http://web.higov.net/oip/rrs/popup_list_agency_by_login.php?text=opener.document.myform.x_Agency_Codetxt&amp;title=Agency%20Code&amp;id=opener.document.myform.x_Agency_Code&amp;dept=A51"/>
    <hyperlink ref="BJ129" r:id="rId2870" display="http://web.higov.net/oip/rrs/popup_list_agency_by_login.php?text=opener.document.myform.x_Agency_Codetxt&amp;title=Agency%20Code&amp;id=opener.document.myform.x_Agency_Code&amp;dept=A51"/>
    <hyperlink ref="BJ130" r:id="rId2871" display="http://web.higov.net/oip/rrs/popup_list_agency_by_login.php?text=opener.document.myform.x_Agency_Codetxt&amp;title=Agency%20Code&amp;id=opener.document.myform.x_Agency_Code&amp;dept=A51"/>
    <hyperlink ref="BJ131" r:id="rId2872" display="http://web.higov.net/oip/rrs/popup_list_agency_by_login.php?text=opener.document.myform.x_Agency_Codetxt&amp;title=Agency%20Code&amp;id=opener.document.myform.x_Agency_Code&amp;dept=A51"/>
    <hyperlink ref="BJ132" r:id="rId2873" display="http://web.higov.net/oip/rrs/popup_list_agency_by_login.php?text=opener.document.myform.x_Agency_Codetxt&amp;title=Agency%20Code&amp;id=opener.document.myform.x_Agency_Code&amp;dept=A51"/>
    <hyperlink ref="BJ133" r:id="rId2874" display="http://web.higov.net/oip/rrs/popup_list_agency_by_login.php?text=opener.document.myform.x_Agency_Codetxt&amp;title=Agency%20Code&amp;id=opener.document.myform.x_Agency_Code&amp;dept=A51"/>
    <hyperlink ref="BJ134" r:id="rId2875" display="http://web.higov.net/oip/rrs/popup_list_agency_by_login.php?text=opener.document.myform.x_Agency_Codetxt&amp;title=Agency%20Code&amp;id=opener.document.myform.x_Agency_Code&amp;dept=A51"/>
    <hyperlink ref="BJ135" r:id="rId2876" display="http://web.higov.net/oip/rrs/popup_list_agency_by_login.php?text=opener.document.myform.x_Agency_Codetxt&amp;title=Agency%20Code&amp;id=opener.document.myform.x_Agency_Code&amp;dept=A51"/>
    <hyperlink ref="BJ136" r:id="rId2877" display="http://web.higov.net/oip/rrs/popup_list_agency_by_login.php?text=opener.document.myform.x_Agency_Codetxt&amp;title=Agency%20Code&amp;id=opener.document.myform.x_Agency_Code&amp;dept=A51"/>
    <hyperlink ref="BJ137" r:id="rId2878" display="http://web.higov.net/oip/rrs/popup_list_agency_by_login.php?text=opener.document.myform.x_Agency_Codetxt&amp;title=Agency%20Code&amp;id=opener.document.myform.x_Agency_Code&amp;dept=A51"/>
    <hyperlink ref="BJ138" r:id="rId2879" display="http://web.higov.net/oip/rrs/popup_list_agency_by_login.php?text=opener.document.myform.x_Agency_Codetxt&amp;title=Agency%20Code&amp;id=opener.document.myform.x_Agency_Code&amp;dept=A51"/>
    <hyperlink ref="BJ139" r:id="rId2880" display="http://web.higov.net/oip/rrs/popup_list_agency_by_login.php?text=opener.document.myform.x_Agency_Codetxt&amp;title=Agency%20Code&amp;id=opener.document.myform.x_Agency_Code&amp;dept=A51"/>
    <hyperlink ref="BJ140" r:id="rId2881" display="http://web.higov.net/oip/rrs/popup_list_agency_by_login.php?text=opener.document.myform.x_Agency_Codetxt&amp;title=Agency%20Code&amp;id=opener.document.myform.x_Agency_Code&amp;dept=A51"/>
    <hyperlink ref="BJ141" r:id="rId2882" display="http://web.higov.net/oip/rrs/popup_list_agency_by_login.php?text=opener.document.myform.x_Agency_Codetxt&amp;title=Agency%20Code&amp;id=opener.document.myform.x_Agency_Code&amp;dept=A51"/>
    <hyperlink ref="BJ142" r:id="rId2883" display="http://web.higov.net/oip/rrs/popup_list_agency_by_login.php?text=opener.document.myform.x_Agency_Codetxt&amp;title=Agency%20Code&amp;id=opener.document.myform.x_Agency_Code&amp;dept=A51"/>
    <hyperlink ref="BJ143" r:id="rId2884" display="http://web.higov.net/oip/rrs/popup_list_agency_by_login.php?text=opener.document.myform.x_Agency_Codetxt&amp;title=Agency%20Code&amp;id=opener.document.myform.x_Agency_Code&amp;dept=A51"/>
    <hyperlink ref="BJ144" r:id="rId2885" display="http://web.higov.net/oip/rrs/popup_list_agency_by_login.php?text=opener.document.myform.x_Agency_Codetxt&amp;title=Agency%20Code&amp;id=opener.document.myform.x_Agency_Code&amp;dept=A51"/>
    <hyperlink ref="BJ145" r:id="rId2886" display="http://web.higov.net/oip/rrs/popup_list_agency_by_login.php?text=opener.document.myform.x_Agency_Codetxt&amp;title=Agency%20Code&amp;id=opener.document.myform.x_Agency_Code&amp;dept=A51"/>
    <hyperlink ref="BJ146" r:id="rId2887" display="http://web.higov.net/oip/rrs/popup_list_agency_by_login.php?text=opener.document.myform.x_Agency_Codetxt&amp;title=Agency%20Code&amp;id=opener.document.myform.x_Agency_Code&amp;dept=A51"/>
    <hyperlink ref="BJ147" r:id="rId2888" display="http://web.higov.net/oip/rrs/popup_list_agency_by_login.php?text=opener.document.myform.x_Agency_Codetxt&amp;title=Agency%20Code&amp;id=opener.document.myform.x_Agency_Code&amp;dept=A51"/>
    <hyperlink ref="BJ148" r:id="rId2889" display="http://web.higov.net/oip/rrs/popup_list_agency_by_login.php?text=opener.document.myform.x_Agency_Codetxt&amp;title=Agency%20Code&amp;id=opener.document.myform.x_Agency_Code&amp;dept=A51"/>
    <hyperlink ref="BJ149" r:id="rId2890" display="http://web.higov.net/oip/rrs/popup_list_agency_by_login.php?text=opener.document.myform.x_Agency_Codetxt&amp;title=Agency%20Code&amp;id=opener.document.myform.x_Agency_Code&amp;dept=A51"/>
    <hyperlink ref="BJ150" r:id="rId2891" display="http://web.higov.net/oip/rrs/popup_list_agency_by_login.php?text=opener.document.myform.x_Agency_Codetxt&amp;title=Agency%20Code&amp;id=opener.document.myform.x_Agency_Code&amp;dept=A51"/>
    <hyperlink ref="BJ151" r:id="rId2892" display="http://web.higov.net/oip/rrs/popup_list_agency_by_login.php?text=opener.document.myform.x_Agency_Codetxt&amp;title=Agency%20Code&amp;id=opener.document.myform.x_Agency_Code&amp;dept=A51"/>
    <hyperlink ref="BJ152" r:id="rId2893" display="http://web.higov.net/oip/rrs/popup_list_agency_by_login.php?text=opener.document.myform.x_Agency_Codetxt&amp;title=Agency%20Code&amp;id=opener.document.myform.x_Agency_Code&amp;dept=A51"/>
    <hyperlink ref="BJ153" r:id="rId2894" display="http://web.higov.net/oip/rrs/popup_list_agency_by_login.php?text=opener.document.myform.x_Agency_Codetxt&amp;title=Agency%20Code&amp;id=opener.document.myform.x_Agency_Code&amp;dept=A51"/>
    <hyperlink ref="BJ154" r:id="rId2895" display="http://web.higov.net/oip/rrs/popup_list_agency_by_login.php?text=opener.document.myform.x_Agency_Codetxt&amp;title=Agency%20Code&amp;id=opener.document.myform.x_Agency_Code&amp;dept=A51"/>
    <hyperlink ref="BJ155" r:id="rId2896" display="http://web.higov.net/oip/rrs/popup_list_agency_by_login.php?text=opener.document.myform.x_Agency_Codetxt&amp;title=Agency%20Code&amp;id=opener.document.myform.x_Agency_Code&amp;dept=A51"/>
    <hyperlink ref="BJ156" r:id="rId2897" display="http://web.higov.net/oip/rrs/popup_list_agency_by_login.php?text=opener.document.myform.x_Agency_Codetxt&amp;title=Agency%20Code&amp;id=opener.document.myform.x_Agency_Code&amp;dept=A51"/>
    <hyperlink ref="BJ157" r:id="rId2898" display="http://web.higov.net/oip/rrs/popup_list_agency_by_login.php?text=opener.document.myform.x_Agency_Codetxt&amp;title=Agency%20Code&amp;id=opener.document.myform.x_Agency_Code&amp;dept=A51"/>
    <hyperlink ref="BJ158" r:id="rId2899" display="http://web.higov.net/oip/rrs/popup_list_agency_by_login.php?text=opener.document.myform.x_Agency_Codetxt&amp;title=Agency%20Code&amp;id=opener.document.myform.x_Agency_Code&amp;dept=A51"/>
    <hyperlink ref="BJ159" r:id="rId2900" display="http://web.higov.net/oip/rrs/popup_list_agency_by_login.php?text=opener.document.myform.x_Agency_Codetxt&amp;title=Agency%20Code&amp;id=opener.document.myform.x_Agency_Code&amp;dept=A51"/>
    <hyperlink ref="BJ160" r:id="rId2901" display="http://web.higov.net/oip/rrs/popup_list_agency_by_login.php?text=opener.document.myform.x_Agency_Codetxt&amp;title=Agency%20Code&amp;id=opener.document.myform.x_Agency_Code&amp;dept=A51"/>
    <hyperlink ref="BJ161" r:id="rId2902" display="http://web.higov.net/oip/rrs/popup_list_agency_by_login.php?text=opener.document.myform.x_Agency_Codetxt&amp;title=Agency%20Code&amp;id=opener.document.myform.x_Agency_Code&amp;dept=A51"/>
    <hyperlink ref="BJ162" r:id="rId2903" display="http://web.higov.net/oip/rrs/popup_list_agency_by_login.php?text=opener.document.myform.x_Agency_Codetxt&amp;title=Agency%20Code&amp;id=opener.document.myform.x_Agency_Code&amp;dept=A51"/>
    <hyperlink ref="BJ163" r:id="rId2904" display="http://web.higov.net/oip/rrs/popup_list_agency_by_login.php?text=opener.document.myform.x_Agency_Codetxt&amp;title=Agency%20Code&amp;id=opener.document.myform.x_Agency_Code&amp;dept=A51"/>
    <hyperlink ref="BJ164" r:id="rId2905" display="http://web.higov.net/oip/rrs/popup_list_agency_by_login.php?text=opener.document.myform.x_Agency_Codetxt&amp;title=Agency%20Code&amp;id=opener.document.myform.x_Agency_Code&amp;dept=A51"/>
    <hyperlink ref="BJ165" r:id="rId2906" display="http://web.higov.net/oip/rrs/popup_list_agency_by_login.php?text=opener.document.myform.x_Agency_Codetxt&amp;title=Agency%20Code&amp;id=opener.document.myform.x_Agency_Code&amp;dept=A51"/>
    <hyperlink ref="BJ166" r:id="rId2907" display="http://web.higov.net/oip/rrs/popup_list_agency_by_login.php?text=opener.document.myform.x_Agency_Codetxt&amp;title=Agency%20Code&amp;id=opener.document.myform.x_Agency_Code&amp;dept=A51"/>
    <hyperlink ref="BJ167" r:id="rId2908" display="http://web.higov.net/oip/rrs/popup_list_agency_by_login.php?text=opener.document.myform.x_Agency_Codetxt&amp;title=Agency%20Code&amp;id=opener.document.myform.x_Agency_Code&amp;dept=A51"/>
    <hyperlink ref="BJ168" r:id="rId2909" display="http://web.higov.net/oip/rrs/popup_list_agency_by_login.php?text=opener.document.myform.x_Agency_Codetxt&amp;title=Agency%20Code&amp;id=opener.document.myform.x_Agency_Code&amp;dept=A51"/>
    <hyperlink ref="BJ170" r:id="rId2910" display="http://web.higov.net/oip/rrs/popup_list_agency_by_login.php?text=opener.document.myform.x_Agency_Codetxt&amp;title=Agency%20Code&amp;id=opener.document.myform.x_Agency_Code&amp;dept=A51"/>
    <hyperlink ref="BJ171" r:id="rId2911" display="http://web.higov.net/oip/rrs/popup_list_agency_by_login.php?text=opener.document.myform.x_Agency_Codetxt&amp;title=Agency%20Code&amp;id=opener.document.myform.x_Agency_Code&amp;dept=A51"/>
    <hyperlink ref="BJ172" r:id="rId2912" display="http://web.higov.net/oip/rrs/popup_list_agency_by_login.php?text=opener.document.myform.x_Agency_Codetxt&amp;title=Agency%20Code&amp;id=opener.document.myform.x_Agency_Code&amp;dept=A51"/>
    <hyperlink ref="BJ173" r:id="rId2913" display="http://web.higov.net/oip/rrs/popup_list_agency_by_login.php?text=opener.document.myform.x_Agency_Codetxt&amp;title=Agency%20Code&amp;id=opener.document.myform.x_Agency_Code&amp;dept=A51"/>
    <hyperlink ref="BJ174" r:id="rId2914" display="http://web.higov.net/oip/rrs/popup_list_agency_by_login.php?text=opener.document.myform.x_Agency_Codetxt&amp;title=Agency%20Code&amp;id=opener.document.myform.x_Agency_Code&amp;dept=A51"/>
    <hyperlink ref="BJ175" r:id="rId2915" display="http://web.higov.net/oip/rrs/popup_list_agency_by_login.php?text=opener.document.myform.x_Agency_Codetxt&amp;title=Agency%20Code&amp;id=opener.document.myform.x_Agency_Code&amp;dept=A51"/>
    <hyperlink ref="BJ176" r:id="rId2916" display="http://web.higov.net/oip/rrs/popup_list_agency_by_login.php?text=opener.document.myform.x_Agency_Codetxt&amp;title=Agency%20Code&amp;id=opener.document.myform.x_Agency_Code&amp;dept=A51"/>
    <hyperlink ref="BJ177" r:id="rId2917" display="http://web.higov.net/oip/rrs/popup_list_agency_by_login.php?text=opener.document.myform.x_Agency_Codetxt&amp;title=Agency%20Code&amp;id=opener.document.myform.x_Agency_Code&amp;dept=A51"/>
    <hyperlink ref="BJ178" r:id="rId2918" display="http://web.higov.net/oip/rrs/popup_list_agency_by_login.php?text=opener.document.myform.x_Agency_Codetxt&amp;title=Agency%20Code&amp;id=opener.document.myform.x_Agency_Code&amp;dept=A51"/>
    <hyperlink ref="BJ179" r:id="rId2919" display="http://web.higov.net/oip/rrs/popup_list_agency_by_login.php?text=opener.document.myform.x_Agency_Codetxt&amp;title=Agency%20Code&amp;id=opener.document.myform.x_Agency_Code&amp;dept=A51"/>
    <hyperlink ref="BJ180" r:id="rId2920" display="http://web.higov.net/oip/rrs/popup_list_agency_by_login.php?text=opener.document.myform.x_Agency_Codetxt&amp;title=Agency%20Code&amp;id=opener.document.myform.x_Agency_Code&amp;dept=A51"/>
    <hyperlink ref="BJ181" r:id="rId2921" display="http://web.higov.net/oip/rrs/popup_list_agency_by_login.php?text=opener.document.myform.x_Agency_Codetxt&amp;title=Agency%20Code&amp;id=opener.document.myform.x_Agency_Code&amp;dept=A51"/>
    <hyperlink ref="BJ182" r:id="rId2922" display="http://web.higov.net/oip/rrs/popup_list_agency_by_login.php?text=opener.document.myform.x_Agency_Codetxt&amp;title=Agency%20Code&amp;id=opener.document.myform.x_Agency_Code&amp;dept=A51"/>
    <hyperlink ref="BJ183" r:id="rId2923" display="http://web.higov.net/oip/rrs/popup_list_agency_by_login.php?text=opener.document.myform.x_Agency_Codetxt&amp;title=Agency%20Code&amp;id=opener.document.myform.x_Agency_Code&amp;dept=A51"/>
    <hyperlink ref="BJ184" r:id="rId2924" display="http://web.higov.net/oip/rrs/popup_list_agency_by_login.php?text=opener.document.myform.x_Agency_Codetxt&amp;title=Agency%20Code&amp;id=opener.document.myform.x_Agency_Code&amp;dept=A51"/>
    <hyperlink ref="BJ185" r:id="rId2925" display="http://web.higov.net/oip/rrs/popup_list_agency_by_login.php?text=opener.document.myform.x_Agency_Codetxt&amp;title=Agency%20Code&amp;id=opener.document.myform.x_Agency_Code&amp;dept=A51"/>
    <hyperlink ref="BJ186" r:id="rId2926" display="http://web.higov.net/oip/rrs/popup_list_agency_by_login.php?text=opener.document.myform.x_Agency_Codetxt&amp;title=Agency%20Code&amp;id=opener.document.myform.x_Agency_Code&amp;dept=A51"/>
    <hyperlink ref="BJ187" r:id="rId2927" display="http://web.higov.net/oip/rrs/popup_list_agency_by_login.php?text=opener.document.myform.x_Agency_Codetxt&amp;title=Agency%20Code&amp;id=opener.document.myform.x_Agency_Code&amp;dept=A51"/>
    <hyperlink ref="BJ188" r:id="rId2928" display="http://web.higov.net/oip/rrs/popup_list_agency_by_login.php?text=opener.document.myform.x_Agency_Codetxt&amp;title=Agency%20Code&amp;id=opener.document.myform.x_Agency_Code&amp;dept=A51"/>
    <hyperlink ref="BJ189" r:id="rId2929" display="http://web.higov.net/oip/rrs/popup_list_agency_by_login.php?text=opener.document.myform.x_Agency_Codetxt&amp;title=Agency%20Code&amp;id=opener.document.myform.x_Agency_Code&amp;dept=A51"/>
    <hyperlink ref="BK138" r:id="rId2930" display="http://web.higov.net/oip/rrs/popup_list_agency_by_login.php?text=opener.document.myform.x_Agency_Codetxt&amp;title=Agency%20Code&amp;id=opener.document.myform.x_Agency_Code&amp;dept=A11"/>
    <hyperlink ref="BK137" r:id="rId2931" display="http://web.higov.net/oip/rrs/popup_list_agency_by_login.php?text=opener.document.myform.x_Agency_Codetxt&amp;title=Agency%20Code&amp;id=opener.document.myform.x_Agency_Code&amp;dept=A11"/>
    <hyperlink ref="BK136" r:id="rId2932" display="http://web.higov.net/oip/rrs/popup_list_agency_by_login.php?text=opener.document.myform.x_Agency_Codetxt&amp;title=Agency%20Code&amp;id=opener.document.myform.x_Agency_Code&amp;dept=A11"/>
    <hyperlink ref="BK135" r:id="rId2933" display="http://web.higov.net/oip/rrs/popup_list_agency_by_login.php?text=opener.document.myform.x_Agency_Codetxt&amp;title=Agency%20Code&amp;id=opener.document.myform.x_Agency_Code&amp;dept=A11"/>
    <hyperlink ref="BK134" r:id="rId2934" display="http://web.higov.net/oip/rrs/popup_list_agency_by_login.php?text=opener.document.myform.x_Agency_Codetxt&amp;title=Agency%20Code&amp;id=opener.document.myform.x_Agency_Code&amp;dept=A11"/>
    <hyperlink ref="BK133" r:id="rId2935" display="http://web.higov.net/oip/rrs/popup_list_agency_by_login.php?text=opener.document.myform.x_Agency_Codetxt&amp;title=Agency%20Code&amp;id=opener.document.myform.x_Agency_Code&amp;dept=A11"/>
    <hyperlink ref="BK132" r:id="rId2936" display="http://web.higov.net/oip/rrs/popup_list_agency_by_login.php?text=opener.document.myform.x_Agency_Codetxt&amp;title=Agency%20Code&amp;id=opener.document.myform.x_Agency_Code&amp;dept=A11"/>
    <hyperlink ref="BK131" r:id="rId2937" display="http://web.higov.net/oip/rrs/popup_list_agency_by_login.php?text=opener.document.myform.x_Agency_Codetxt&amp;title=Agency%20Code&amp;id=opener.document.myform.x_Agency_Code&amp;dept=A11"/>
    <hyperlink ref="BK130" r:id="rId2938" display="http://web.higov.net/oip/rrs/popup_list_agency_by_login.php?text=opener.document.myform.x_Agency_Codetxt&amp;title=Agency%20Code&amp;id=opener.document.myform.x_Agency_Code&amp;dept=A11"/>
    <hyperlink ref="BK129" r:id="rId2939" display="http://web.higov.net/oip/rrs/popup_list_agency_by_login.php?text=opener.document.myform.x_Agency_Codetxt&amp;title=Agency%20Code&amp;id=opener.document.myform.x_Agency_Code&amp;dept=A11"/>
    <hyperlink ref="BK128" r:id="rId2940" display="http://web.higov.net/oip/rrs/popup_list_agency_by_login.php?text=opener.document.myform.x_Agency_Codetxt&amp;title=Agency%20Code&amp;id=opener.document.myform.x_Agency_Code&amp;dept=A11"/>
    <hyperlink ref="BK127" r:id="rId2941" display="http://web.higov.net/oip/rrs/popup_list_agency_by_login.php?text=opener.document.myform.x_Agency_Codetxt&amp;title=Agency%20Code&amp;id=opener.document.myform.x_Agency_Code&amp;dept=A11"/>
    <hyperlink ref="BK126" r:id="rId2942" display="http://web.higov.net/oip/rrs/popup_list_agency_by_login.php?text=opener.document.myform.x_Agency_Codetxt&amp;title=Agency%20Code&amp;id=opener.document.myform.x_Agency_Code&amp;dept=A11"/>
    <hyperlink ref="BK125" r:id="rId2943" display="http://web.higov.net/oip/rrs/popup_list_agency_by_login.php?text=opener.document.myform.x_Agency_Codetxt&amp;title=Agency%20Code&amp;id=opener.document.myform.x_Agency_Code&amp;dept=A11"/>
    <hyperlink ref="BK124" r:id="rId2944" display="http://web.higov.net/oip/rrs/popup_list_agency_by_login.php?text=opener.document.myform.x_Agency_Codetxt&amp;title=Agency%20Code&amp;id=opener.document.myform.x_Agency_Code&amp;dept=A11"/>
    <hyperlink ref="BK123" r:id="rId2945" display="http://web.higov.net/oip/rrs/popup_list_agency_by_login.php?text=opener.document.myform.x_Agency_Codetxt&amp;title=Agency%20Code&amp;id=opener.document.myform.x_Agency_Code&amp;dept=A11"/>
    <hyperlink ref="BK122" r:id="rId2946" display="http://web.higov.net/oip/rrs/popup_list_agency_by_login.php?text=opener.document.myform.x_Agency_Codetxt&amp;title=Agency%20Code&amp;id=opener.document.myform.x_Agency_Code&amp;dept=A11"/>
    <hyperlink ref="BK121" r:id="rId2947" display="http://web.higov.net/oip/rrs/popup_list_agency_by_login.php?text=opener.document.myform.x_Agency_Codetxt&amp;title=Agency%20Code&amp;id=opener.document.myform.x_Agency_Code&amp;dept=A11"/>
    <hyperlink ref="BK120" r:id="rId2948" display="http://web.higov.net/oip/rrs/popup_list_agency_by_login.php?text=opener.document.myform.x_Agency_Codetxt&amp;title=Agency%20Code&amp;id=opener.document.myform.x_Agency_Code&amp;dept=A11"/>
    <hyperlink ref="BK119" r:id="rId2949" display="http://web.higov.net/oip/rrs/popup_list_agency_by_login.php?text=opener.document.myform.x_Agency_Codetxt&amp;title=Agency%20Code&amp;id=opener.document.myform.x_Agency_Code&amp;dept=A11"/>
    <hyperlink ref="BK118" r:id="rId2950" display="http://web.higov.net/oip/rrs/popup_list_agency_by_login.php?text=opener.document.myform.x_Agency_Codetxt&amp;title=Agency%20Code&amp;id=opener.document.myform.x_Agency_Code&amp;dept=A11"/>
    <hyperlink ref="BK117" r:id="rId2951" display="http://web.higov.net/oip/rrs/popup_list_agency_by_login.php?text=opener.document.myform.x_Agency_Codetxt&amp;title=Agency%20Code&amp;id=opener.document.myform.x_Agency_Code&amp;dept=A11"/>
    <hyperlink ref="BK116" r:id="rId2952" display="http://web.higov.net/oip/rrs/popup_list_agency_by_login.php?text=opener.document.myform.x_Agency_Codetxt&amp;title=Agency%20Code&amp;id=opener.document.myform.x_Agency_Code&amp;dept=A11"/>
    <hyperlink ref="BK115" r:id="rId2953" display="http://web.higov.net/oip/rrs/popup_list_agency_by_login.php?text=opener.document.myform.x_Agency_Codetxt&amp;title=Agency%20Code&amp;id=opener.document.myform.x_Agency_Code&amp;dept=A11"/>
    <hyperlink ref="BK114" r:id="rId2954" display="http://web.higov.net/oip/rrs/popup_list_agency_by_login.php?text=opener.document.myform.x_Agency_Codetxt&amp;title=Agency%20Code&amp;id=opener.document.myform.x_Agency_Code&amp;dept=A11"/>
    <hyperlink ref="BK113" r:id="rId2955" display="http://web.higov.net/oip/rrs/popup_list_agency_by_login.php?text=opener.document.myform.x_Agency_Codetxt&amp;title=Agency%20Code&amp;id=opener.document.myform.x_Agency_Code&amp;dept=A11"/>
    <hyperlink ref="BK112" r:id="rId2956" display="http://web.higov.net/oip/rrs/popup_list_agency_by_login.php?text=opener.document.myform.x_Agency_Codetxt&amp;title=Agency%20Code&amp;id=opener.document.myform.x_Agency_Code&amp;dept=A11"/>
    <hyperlink ref="BK111" r:id="rId2957" display="http://web.higov.net/oip/rrs/popup_list_agency_by_login.php?text=opener.document.myform.x_Agency_Codetxt&amp;title=Agency%20Code&amp;id=opener.document.myform.x_Agency_Code&amp;dept=A11"/>
    <hyperlink ref="BK110" r:id="rId2958" display="http://web.higov.net/oip/rrs/popup_list_agency_by_login.php?text=opener.document.myform.x_Agency_Codetxt&amp;title=Agency%20Code&amp;id=opener.document.myform.x_Agency_Code&amp;dept=A11"/>
    <hyperlink ref="BK109" r:id="rId2959" display="http://web.higov.net/oip/rrs/popup_list_agency_by_login.php?text=opener.document.myform.x_Agency_Codetxt&amp;title=Agency%20Code&amp;id=opener.document.myform.x_Agency_Code&amp;dept=A11"/>
    <hyperlink ref="BK108" r:id="rId2960" display="http://web.higov.net/oip/rrs/popup_list_agency_by_login.php?text=opener.document.myform.x_Agency_Codetxt&amp;title=Agency%20Code&amp;id=opener.document.myform.x_Agency_Code&amp;dept=A11"/>
    <hyperlink ref="BK107" r:id="rId2961" display="http://web.higov.net/oip/rrs/popup_list_agency_by_login.php?text=opener.document.myform.x_Agency_Codetxt&amp;title=Agency%20Code&amp;id=opener.document.myform.x_Agency_Code&amp;dept=A11"/>
    <hyperlink ref="BK106" r:id="rId2962" display="http://web.higov.net/oip/rrs/popup_list_agency_by_login.php?text=opener.document.myform.x_Agency_Codetxt&amp;title=Agency%20Code&amp;id=opener.document.myform.x_Agency_Code&amp;dept=A11"/>
    <hyperlink ref="BK105" r:id="rId2963" display="http://web.higov.net/oip/rrs/popup_list_agency_by_login.php?text=opener.document.myform.x_Agency_Codetxt&amp;title=Agency%20Code&amp;id=opener.document.myform.x_Agency_Code&amp;dept=A11"/>
    <hyperlink ref="BK104" r:id="rId2964" display="http://web.higov.net/oip/rrs/popup_list_agency_by_login.php?text=opener.document.myform.x_Agency_Codetxt&amp;title=Agency%20Code&amp;id=opener.document.myform.x_Agency_Code&amp;dept=A11"/>
    <hyperlink ref="BK103" r:id="rId2965" display="http://web.higov.net/oip/rrs/popup_list_agency_by_login.php?text=opener.document.myform.x_Agency_Codetxt&amp;title=Agency%20Code&amp;id=opener.document.myform.x_Agency_Code&amp;dept=A11"/>
    <hyperlink ref="BK102" r:id="rId2966" display="http://web.higov.net/oip/rrs/popup_list_agency_by_login.php?text=opener.document.myform.x_Agency_Codetxt&amp;title=Agency%20Code&amp;id=opener.document.myform.x_Agency_Code&amp;dept=A11"/>
    <hyperlink ref="BK101" r:id="rId2967" display="http://web.higov.net/oip/rrs/popup_list_agency_by_login.php?text=opener.document.myform.x_Agency_Codetxt&amp;title=Agency%20Code&amp;id=opener.document.myform.x_Agency_Code&amp;dept=A11"/>
    <hyperlink ref="BK100" r:id="rId2968" display="http://web.higov.net/oip/rrs/popup_list_agency_by_login.php?text=opener.document.myform.x_Agency_Codetxt&amp;title=Agency%20Code&amp;id=opener.document.myform.x_Agency_Code&amp;dept=A11"/>
    <hyperlink ref="BK99" r:id="rId2969" display="http://web.higov.net/oip/rrs/popup_list_agency_by_login.php?text=opener.document.myform.x_Agency_Codetxt&amp;title=Agency%20Code&amp;id=opener.document.myform.x_Agency_Code&amp;dept=A11"/>
    <hyperlink ref="BK98" r:id="rId2970" display="http://web.higov.net/oip/rrs/popup_list_agency_by_login.php?text=opener.document.myform.x_Agency_Codetxt&amp;title=Agency%20Code&amp;id=opener.document.myform.x_Agency_Code&amp;dept=A11"/>
    <hyperlink ref="BK97" r:id="rId2971" display="http://web.higov.net/oip/rrs/popup_list_agency_by_login.php?text=opener.document.myform.x_Agency_Codetxt&amp;title=Agency%20Code&amp;id=opener.document.myform.x_Agency_Code&amp;dept=A11"/>
    <hyperlink ref="BK96" r:id="rId2972" display="http://web.higov.net/oip/rrs/popup_list_agency_by_login.php?text=opener.document.myform.x_Agency_Codetxt&amp;title=Agency%20Code&amp;id=opener.document.myform.x_Agency_Code&amp;dept=A11"/>
    <hyperlink ref="BK95" r:id="rId2973" display="http://web.higov.net/oip/rrs/popup_list_agency_by_login.php?text=opener.document.myform.x_Agency_Codetxt&amp;title=Agency%20Code&amp;id=opener.document.myform.x_Agency_Code&amp;dept=A11"/>
    <hyperlink ref="BK94" r:id="rId2974" display="http://web.higov.net/oip/rrs/popup_list_agency_by_login.php?text=opener.document.myform.x_Agency_Codetxt&amp;title=Agency%20Code&amp;id=opener.document.myform.x_Agency_Code&amp;dept=A11"/>
    <hyperlink ref="BK93" r:id="rId2975" display="http://web.higov.net/oip/rrs/popup_list_agency_by_login.php?text=opener.document.myform.x_Agency_Codetxt&amp;title=Agency%20Code&amp;id=opener.document.myform.x_Agency_Code&amp;dept=A11"/>
    <hyperlink ref="BK92" r:id="rId2976" display="http://web.higov.net/oip/rrs/popup_list_agency_by_login.php?text=opener.document.myform.x_Agency_Codetxt&amp;title=Agency%20Code&amp;id=opener.document.myform.x_Agency_Code&amp;dept=A11"/>
    <hyperlink ref="BK91" r:id="rId2977" display="http://web.higov.net/oip/rrs/popup_list_agency_by_login.php?text=opener.document.myform.x_Agency_Codetxt&amp;title=Agency%20Code&amp;id=opener.document.myform.x_Agency_Code&amp;dept=A11"/>
    <hyperlink ref="BK90" r:id="rId2978" display="http://web.higov.net/oip/rrs/popup_list_agency_by_login.php?text=opener.document.myform.x_Agency_Codetxt&amp;title=Agency%20Code&amp;id=opener.document.myform.x_Agency_Code&amp;dept=A11"/>
    <hyperlink ref="BK89" r:id="rId2979" display="http://web.higov.net/oip/rrs/popup_list_agency_by_login.php?text=opener.document.myform.x_Agency_Codetxt&amp;title=Agency%20Code&amp;id=opener.document.myform.x_Agency_Code&amp;dept=A11"/>
    <hyperlink ref="BK88" r:id="rId2980" display="http://web.higov.net/oip/rrs/popup_list_agency_by_login.php?text=opener.document.myform.x_Agency_Codetxt&amp;title=Agency%20Code&amp;id=opener.document.myform.x_Agency_Code&amp;dept=A11"/>
    <hyperlink ref="BK87" r:id="rId2981" display="http://web.higov.net/oip/rrs/popup_list_agency_by_login.php?text=opener.document.myform.x_Agency_Codetxt&amp;title=Agency%20Code&amp;id=opener.document.myform.x_Agency_Code&amp;dept=A11"/>
    <hyperlink ref="BK86" r:id="rId2982" display="http://web.higov.net/oip/rrs/popup_list_agency_by_login.php?text=opener.document.myform.x_Agency_Codetxt&amp;title=Agency%20Code&amp;id=opener.document.myform.x_Agency_Code&amp;dept=A11"/>
    <hyperlink ref="BK85" r:id="rId2983" display="http://web.higov.net/oip/rrs/popup_list_agency_by_login.php?text=opener.document.myform.x_Agency_Codetxt&amp;title=Agency%20Code&amp;id=opener.document.myform.x_Agency_Code&amp;dept=A11"/>
    <hyperlink ref="BK84" r:id="rId2984" display="http://web.higov.net/oip/rrs/popup_list_agency_by_login.php?text=opener.document.myform.x_Agency_Codetxt&amp;title=Agency%20Code&amp;id=opener.document.myform.x_Agency_Code&amp;dept=A11"/>
    <hyperlink ref="BK83" r:id="rId2985" display="http://web.higov.net/oip/rrs/popup_list_agency_by_login.php?text=opener.document.myform.x_Agency_Codetxt&amp;title=Agency%20Code&amp;id=opener.document.myform.x_Agency_Code&amp;dept=A11"/>
    <hyperlink ref="BK82" r:id="rId2986" display="http://web.higov.net/oip/rrs/popup_list_agency_by_login.php?text=opener.document.myform.x_Agency_Codetxt&amp;title=Agency%20Code&amp;id=opener.document.myform.x_Agency_Code&amp;dept=A11"/>
    <hyperlink ref="BK81" r:id="rId2987" display="http://web.higov.net/oip/rrs/popup_list_agency_by_login.php?text=opener.document.myform.x_Agency_Codetxt&amp;title=Agency%20Code&amp;id=opener.document.myform.x_Agency_Code&amp;dept=A11"/>
    <hyperlink ref="BK80" r:id="rId2988" display="http://web.higov.net/oip/rrs/popup_list_agency_by_login.php?text=opener.document.myform.x_Agency_Codetxt&amp;title=Agency%20Code&amp;id=opener.document.myform.x_Agency_Code&amp;dept=A11"/>
    <hyperlink ref="BK79" r:id="rId2989" display="http://web.higov.net/oip/rrs/popup_list_agency_by_login.php?text=opener.document.myform.x_Agency_Codetxt&amp;title=Agency%20Code&amp;id=opener.document.myform.x_Agency_Code&amp;dept=A11"/>
    <hyperlink ref="BK78" r:id="rId2990" display="http://web.higov.net/oip/rrs/popup_list_agency_by_login.php?text=opener.document.myform.x_Agency_Codetxt&amp;title=Agency%20Code&amp;id=opener.document.myform.x_Agency_Code&amp;dept=A11"/>
    <hyperlink ref="BK77" r:id="rId2991" display="http://web.higov.net/oip/rrs/popup_list_agency_by_login.php?text=opener.document.myform.x_Agency_Codetxt&amp;title=Agency%20Code&amp;id=opener.document.myform.x_Agency_Code&amp;dept=A11"/>
    <hyperlink ref="BK76" r:id="rId2992" display="http://web.higov.net/oip/rrs/popup_list_agency_by_login.php?text=opener.document.myform.x_Agency_Codetxt&amp;title=Agency%20Code&amp;id=opener.document.myform.x_Agency_Code&amp;dept=A11"/>
    <hyperlink ref="BK75" r:id="rId2993" display="http://web.higov.net/oip/rrs/popup_list_agency_by_login.php?text=opener.document.myform.x_Agency_Codetxt&amp;title=Agency%20Code&amp;id=opener.document.myform.x_Agency_Code&amp;dept=A11"/>
    <hyperlink ref="BK74" r:id="rId2994" display="http://web.higov.net/oip/rrs/popup_list_agency_by_login.php?text=opener.document.myform.x_Agency_Codetxt&amp;title=Agency%20Code&amp;id=opener.document.myform.x_Agency_Code&amp;dept=A11"/>
    <hyperlink ref="BK73" r:id="rId2995" display="http://web.higov.net/oip/rrs/popup_list_agency_by_login.php?text=opener.document.myform.x_Agency_Codetxt&amp;title=Agency%20Code&amp;id=opener.document.myform.x_Agency_Code&amp;dept=A11"/>
    <hyperlink ref="BK72" r:id="rId2996" display="http://web.higov.net/oip/rrs/popup_list_agency_by_login.php?text=opener.document.myform.x_Agency_Codetxt&amp;title=Agency%20Code&amp;id=opener.document.myform.x_Agency_Code&amp;dept=A11"/>
    <hyperlink ref="BK71" r:id="rId2997" display="http://web.higov.net/oip/rrs/popup_list_agency_by_login.php?text=opener.document.myform.x_Agency_Codetxt&amp;title=Agency%20Code&amp;id=opener.document.myform.x_Agency_Code&amp;dept=A11"/>
    <hyperlink ref="BK70" r:id="rId2998" display="http://web.higov.net/oip/rrs/popup_list_agency_by_login.php?text=opener.document.myform.x_Agency_Codetxt&amp;title=Agency%20Code&amp;id=opener.document.myform.x_Agency_Code&amp;dept=A11"/>
    <hyperlink ref="BK69" r:id="rId2999" display="http://web.higov.net/oip/rrs/popup_list_agency_by_login.php?text=opener.document.myform.x_Agency_Codetxt&amp;title=Agency%20Code&amp;id=opener.document.myform.x_Agency_Code&amp;dept=A11"/>
    <hyperlink ref="BK68" r:id="rId3000" display="http://web.higov.net/oip/rrs/popup_list_agency_by_login.php?text=opener.document.myform.x_Agency_Codetxt&amp;title=Agency%20Code&amp;id=opener.document.myform.x_Agency_Code&amp;dept=A11"/>
    <hyperlink ref="BK67" r:id="rId3001" display="http://web.higov.net/oip/rrs/popup_list_agency_by_login.php?text=opener.document.myform.x_Agency_Codetxt&amp;title=Agency%20Code&amp;id=opener.document.myform.x_Agency_Code&amp;dept=A11"/>
    <hyperlink ref="BK66" r:id="rId3002" display="http://web.higov.net/oip/rrs/popup_list_agency_by_login.php?text=opener.document.myform.x_Agency_Codetxt&amp;title=Agency%20Code&amp;id=opener.document.myform.x_Agency_Code&amp;dept=A11"/>
    <hyperlink ref="BK65" r:id="rId3003" display="http://web.higov.net/oip/rrs/popup_list_agency_by_login.php?text=opener.document.myform.x_Agency_Codetxt&amp;title=Agency%20Code&amp;id=opener.document.myform.x_Agency_Code&amp;dept=A11"/>
    <hyperlink ref="BK64" r:id="rId3004" display="http://web.higov.net/oip/rrs/popup_list_agency_by_login.php?text=opener.document.myform.x_Agency_Codetxt&amp;title=Agency%20Code&amp;id=opener.document.myform.x_Agency_Code&amp;dept=A11"/>
    <hyperlink ref="BK63" r:id="rId3005" display="http://web.higov.net/oip/rrs/popup_list_agency_by_login.php?text=opener.document.myform.x_Agency_Codetxt&amp;title=Agency%20Code&amp;id=opener.document.myform.x_Agency_Code&amp;dept=A11"/>
    <hyperlink ref="BK62" r:id="rId3006" display="http://web.higov.net/oip/rrs/popup_list_agency_by_login.php?text=opener.document.myform.x_Agency_Codetxt&amp;title=Agency%20Code&amp;id=opener.document.myform.x_Agency_Code&amp;dept=A11"/>
    <hyperlink ref="BK61" r:id="rId3007" display="http://web.higov.net/oip/rrs/popup_list_agency_by_login.php?text=opener.document.myform.x_Agency_Codetxt&amp;title=Agency%20Code&amp;id=opener.document.myform.x_Agency_Code&amp;dept=A11"/>
    <hyperlink ref="BK60" r:id="rId3008" display="http://web.higov.net/oip/rrs/popup_list_agency_by_login.php?text=opener.document.myform.x_Agency_Codetxt&amp;title=Agency%20Code&amp;id=opener.document.myform.x_Agency_Code&amp;dept=A11"/>
    <hyperlink ref="BK59" r:id="rId3009" display="http://web.higov.net/oip/rrs/popup_list_agency_by_login.php?text=opener.document.myform.x_Agency_Codetxt&amp;title=Agency%20Code&amp;id=opener.document.myform.x_Agency_Code&amp;dept=A11"/>
    <hyperlink ref="BK58" r:id="rId3010" display="http://web.higov.net/oip/rrs/popup_list_agency_by_login.php?text=opener.document.myform.x_Agency_Codetxt&amp;title=Agency%20Code&amp;id=opener.document.myform.x_Agency_Code&amp;dept=A11"/>
    <hyperlink ref="BK57" r:id="rId3011" display="http://web.higov.net/oip/rrs/popup_list_agency_by_login.php?text=opener.document.myform.x_Agency_Codetxt&amp;title=Agency%20Code&amp;id=opener.document.myform.x_Agency_Code&amp;dept=A11"/>
    <hyperlink ref="BK56" r:id="rId3012" display="http://web.higov.net/oip/rrs/popup_list_agency_by_login.php?text=opener.document.myform.x_Agency_Codetxt&amp;title=Agency%20Code&amp;id=opener.document.myform.x_Agency_Code&amp;dept=A11"/>
    <hyperlink ref="BK55" r:id="rId3013" display="http://web.higov.net/oip/rrs/popup_list_agency_by_login.php?text=opener.document.myform.x_Agency_Codetxt&amp;title=Agency%20Code&amp;id=opener.document.myform.x_Agency_Code&amp;dept=A11"/>
    <hyperlink ref="BK54" r:id="rId3014" display="http://web.higov.net/oip/rrs/popup_list_agency_by_login.php?text=opener.document.myform.x_Agency_Codetxt&amp;title=Agency%20Code&amp;id=opener.document.myform.x_Agency_Code&amp;dept=A11"/>
    <hyperlink ref="BK53" r:id="rId3015" display="http://web.higov.net/oip/rrs/popup_list_agency_by_login.php?text=opener.document.myform.x_Agency_Codetxt&amp;title=Agency%20Code&amp;id=opener.document.myform.x_Agency_Code&amp;dept=A11"/>
    <hyperlink ref="BK52" r:id="rId3016" display="http://web.higov.net/oip/rrs/popup_list_agency_by_login.php?text=opener.document.myform.x_Agency_Codetxt&amp;title=Agency%20Code&amp;id=opener.document.myform.x_Agency_Code&amp;dept=A11"/>
    <hyperlink ref="BK51" r:id="rId3017" display="http://web.higov.net/oip/rrs/popup_list_agency_by_login.php?text=opener.document.myform.x_Agency_Codetxt&amp;title=Agency%20Code&amp;id=opener.document.myform.x_Agency_Code&amp;dept=A11"/>
    <hyperlink ref="BK50" r:id="rId3018" display="http://web.higov.net/oip/rrs/popup_list_agency_by_login.php?text=opener.document.myform.x_Agency_Codetxt&amp;title=Agency%20Code&amp;id=opener.document.myform.x_Agency_Code&amp;dept=A11"/>
    <hyperlink ref="BK49" r:id="rId3019" display="http://web.higov.net/oip/rrs/popup_list_agency_by_login.php?text=opener.document.myform.x_Agency_Codetxt&amp;title=Agency%20Code&amp;id=opener.document.myform.x_Agency_Code&amp;dept=A11"/>
    <hyperlink ref="BK48" r:id="rId3020" display="http://web.higov.net/oip/rrs/popup_list_agency_by_login.php?text=opener.document.myform.x_Agency_Codetxt&amp;title=Agency%20Code&amp;id=opener.document.myform.x_Agency_Code&amp;dept=A11"/>
    <hyperlink ref="BK47" r:id="rId3021" display="http://web.higov.net/oip/rrs/popup_list_agency_by_login.php?text=opener.document.myform.x_Agency_Codetxt&amp;title=Agency%20Code&amp;id=opener.document.myform.x_Agency_Code&amp;dept=A11"/>
    <hyperlink ref="BK46" r:id="rId3022" display="http://web.higov.net/oip/rrs/popup_list_agency_by_login.php?text=opener.document.myform.x_Agency_Codetxt&amp;title=Agency%20Code&amp;id=opener.document.myform.x_Agency_Code&amp;dept=A11"/>
    <hyperlink ref="BK45" r:id="rId3023" display="http://web.higov.net/oip/rrs/popup_list_agency_by_login.php?text=opener.document.myform.x_Agency_Codetxt&amp;title=Agency%20Code&amp;id=opener.document.myform.x_Agency_Code&amp;dept=A11"/>
    <hyperlink ref="BK44" r:id="rId3024" display="http://web.higov.net/oip/rrs/popup_list_agency_by_login.php?text=opener.document.myform.x_Agency_Codetxt&amp;title=Agency%20Code&amp;id=opener.document.myform.x_Agency_Code&amp;dept=A11"/>
    <hyperlink ref="BK43" r:id="rId3025" display="http://web.higov.net/oip/rrs/popup_list_agency_by_login.php?text=opener.document.myform.x_Agency_Codetxt&amp;title=Agency%20Code&amp;id=opener.document.myform.x_Agency_Code&amp;dept=A11"/>
    <hyperlink ref="BK42" r:id="rId3026" display="http://web.higov.net/oip/rrs/popup_list_agency_by_login.php?text=opener.document.myform.x_Agency_Codetxt&amp;title=Agency%20Code&amp;id=opener.document.myform.x_Agency_Code&amp;dept=A11"/>
    <hyperlink ref="BK41" r:id="rId3027" display="http://web.higov.net/oip/rrs/popup_list_agency_by_login.php?text=opener.document.myform.x_Agency_Codetxt&amp;title=Agency%20Code&amp;id=opener.document.myform.x_Agency_Code&amp;dept=A11"/>
    <hyperlink ref="BK40" r:id="rId3028" display="http://web.higov.net/oip/rrs/popup_list_agency_by_login.php?text=opener.document.myform.x_Agency_Codetxt&amp;title=Agency%20Code&amp;id=opener.document.myform.x_Agency_Code&amp;dept=A11"/>
    <hyperlink ref="BK39" r:id="rId3029" display="http://web.higov.net/oip/rrs/popup_list_agency_by_login.php?text=opener.document.myform.x_Agency_Codetxt&amp;title=Agency%20Code&amp;id=opener.document.myform.x_Agency_Code&amp;dept=A11"/>
    <hyperlink ref="BK38" r:id="rId3030" display="http://web.higov.net/oip/rrs/popup_list_agency_by_login.php?text=opener.document.myform.x_Agency_Codetxt&amp;title=Agency%20Code&amp;id=opener.document.myform.x_Agency_Code&amp;dept=A11"/>
    <hyperlink ref="BK37" r:id="rId3031" display="http://web.higov.net/oip/rrs/popup_list_agency_by_login.php?text=opener.document.myform.x_Agency_Codetxt&amp;title=Agency%20Code&amp;id=opener.document.myform.x_Agency_Code&amp;dept=A11"/>
    <hyperlink ref="BK36" r:id="rId3032" display="http://web.higov.net/oip/rrs/popup_list_agency_by_login.php?text=opener.document.myform.x_Agency_Codetxt&amp;title=Agency%20Code&amp;id=opener.document.myform.x_Agency_Code&amp;dept=A11"/>
    <hyperlink ref="BK35" r:id="rId3033" display="http://web.higov.net/oip/rrs/popup_list_agency_by_login.php?text=opener.document.myform.x_Agency_Codetxt&amp;title=Agency%20Code&amp;id=opener.document.myform.x_Agency_Code&amp;dept=A11"/>
    <hyperlink ref="BK34" r:id="rId3034" display="http://web.higov.net/oip/rrs/popup_list_agency_by_login.php?text=opener.document.myform.x_Agency_Codetxt&amp;title=Agency%20Code&amp;id=opener.document.myform.x_Agency_Code&amp;dept=A11"/>
    <hyperlink ref="BK33" r:id="rId3035" display="http://web.higov.net/oip/rrs/popup_list_agency_by_login.php?text=opener.document.myform.x_Agency_Codetxt&amp;title=Agency%20Code&amp;id=opener.document.myform.x_Agency_Code&amp;dept=A11"/>
    <hyperlink ref="BK32" r:id="rId3036" display="http://web.higov.net/oip/rrs/popup_list_agency_by_login.php?text=opener.document.myform.x_Agency_Codetxt&amp;title=Agency%20Code&amp;id=opener.document.myform.x_Agency_Code&amp;dept=A11"/>
    <hyperlink ref="BK31" r:id="rId3037" display="http://web.higov.net/oip/rrs/popup_list_agency_by_login.php?text=opener.document.myform.x_Agency_Codetxt&amp;title=Agency%20Code&amp;id=opener.document.myform.x_Agency_Code&amp;dept=A11"/>
    <hyperlink ref="BK30" r:id="rId3038" display="http://web.higov.net/oip/rrs/popup_list_agency_by_login.php?text=opener.document.myform.x_Agency_Codetxt&amp;title=Agency%20Code&amp;id=opener.document.myform.x_Agency_Code&amp;dept=A11"/>
    <hyperlink ref="BK29" r:id="rId3039" display="http://web.higov.net/oip/rrs/popup_list_agency_by_login.php?text=opener.document.myform.x_Agency_Codetxt&amp;title=Agency%20Code&amp;id=opener.document.myform.x_Agency_Code&amp;dept=A11"/>
    <hyperlink ref="BK28" r:id="rId3040" display="http://web.higov.net/oip/rrs/popup_list_agency_by_login.php?text=opener.document.myform.x_Agency_Codetxt&amp;title=Agency%20Code&amp;id=opener.document.myform.x_Agency_Code&amp;dept=A11"/>
    <hyperlink ref="BK27" r:id="rId3041" display="http://web.higov.net/oip/rrs/popup_list_agency_by_login.php?text=opener.document.myform.x_Agency_Codetxt&amp;title=Agency%20Code&amp;id=opener.document.myform.x_Agency_Code&amp;dept=A11"/>
    <hyperlink ref="BK26" r:id="rId3042" display="http://web.higov.net/oip/rrs/popup_list_agency_by_login.php?text=opener.document.myform.x_Agency_Codetxt&amp;title=Agency%20Code&amp;id=opener.document.myform.x_Agency_Code&amp;dept=A11"/>
    <hyperlink ref="BK25" r:id="rId3043" display="http://web.higov.net/oip/rrs/popup_list_agency_by_login.php?text=opener.document.myform.x_Agency_Codetxt&amp;title=Agency%20Code&amp;id=opener.document.myform.x_Agency_Code&amp;dept=A11"/>
    <hyperlink ref="BK24" r:id="rId3044" display="http://web.higov.net/oip/rrs/popup_list_agency_by_login.php?text=opener.document.myform.x_Agency_Codetxt&amp;title=Agency%20Code&amp;id=opener.document.myform.x_Agency_Code&amp;dept=A11"/>
    <hyperlink ref="BK23" r:id="rId3045" display="http://web.higov.net/oip/rrs/popup_list_agency_by_login.php?text=opener.document.myform.x_Agency_Codetxt&amp;title=Agency%20Code&amp;id=opener.document.myform.x_Agency_Code&amp;dept=A11"/>
    <hyperlink ref="BK22" r:id="rId3046" display="http://web.higov.net/oip/rrs/popup_list_agency_by_login.php?text=opener.document.myform.x_Agency_Codetxt&amp;title=Agency%20Code&amp;id=opener.document.myform.x_Agency_Code&amp;dept=A11"/>
    <hyperlink ref="BK21" r:id="rId3047" display="http://web.higov.net/oip/rrs/popup_list_agency_by_login.php?text=opener.document.myform.x_Agency_Codetxt&amp;title=Agency%20Code&amp;id=opener.document.myform.x_Agency_Code&amp;dept=A11"/>
    <hyperlink ref="BK20" r:id="rId3048" display="http://web.higov.net/oip/rrs/popup_list_agency_by_login.php?text=opener.document.myform.x_Agency_Codetxt&amp;title=Agency%20Code&amp;id=opener.document.myform.x_Agency_Code&amp;dept=A11"/>
    <hyperlink ref="BK19" r:id="rId3049" display="http://web.higov.net/oip/rrs/popup_list_agency_by_login.php?text=opener.document.myform.x_Agency_Codetxt&amp;title=Agency%20Code&amp;id=opener.document.myform.x_Agency_Code&amp;dept=A11"/>
    <hyperlink ref="BK18" r:id="rId3050" display="http://web.higov.net/oip/rrs/popup_list_agency_by_login.php?text=opener.document.myform.x_Agency_Codetxt&amp;title=Agency%20Code&amp;id=opener.document.myform.x_Agency_Code&amp;dept=A11"/>
    <hyperlink ref="BK17" r:id="rId3051" display="http://web.higov.net/oip/rrs/popup_list_agency_by_login.php?text=opener.document.myform.x_Agency_Codetxt&amp;title=Agency%20Code&amp;id=opener.document.myform.x_Agency_Code&amp;dept=A11"/>
    <hyperlink ref="BK16" r:id="rId3052" display="http://web.higov.net/oip/rrs/popup_list_agency_by_login.php?text=opener.document.myform.x_Agency_Codetxt&amp;title=Agency%20Code&amp;id=opener.document.myform.x_Agency_Code&amp;dept=A11"/>
    <hyperlink ref="BK15" r:id="rId3053" display="http://web.higov.net/oip/rrs/popup_list_agency_by_login.php?text=opener.document.myform.x_Agency_Codetxt&amp;title=Agency%20Code&amp;id=opener.document.myform.x_Agency_Code&amp;dept=A11"/>
    <hyperlink ref="BK14" r:id="rId3054" display="http://web.higov.net/oip/rrs/popup_list_agency_by_login.php?text=opener.document.myform.x_Agency_Codetxt&amp;title=Agency%20Code&amp;id=opener.document.myform.x_Agency_Code&amp;dept=A11"/>
    <hyperlink ref="BK13" r:id="rId3055" display="http://web.higov.net/oip/rrs/popup_list_agency_by_login.php?text=opener.document.myform.x_Agency_Codetxt&amp;title=Agency%20Code&amp;id=opener.document.myform.x_Agency_Code&amp;dept=A11"/>
    <hyperlink ref="BM103" r:id="rId3056"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74" t="s">
        <v>3417</v>
      </c>
      <c r="D1" s="775"/>
      <c r="E1" s="775"/>
      <c r="F1" s="776"/>
      <c r="G1" s="776"/>
      <c r="H1" s="776"/>
      <c r="I1" s="777"/>
      <c r="J1" s="778"/>
      <c r="K1" s="711" t="s">
        <v>5</v>
      </c>
      <c r="L1" s="712"/>
      <c r="M1" s="713" t="s">
        <v>2638</v>
      </c>
      <c r="N1" s="714"/>
      <c r="O1" s="715"/>
      <c r="P1" s="715"/>
      <c r="Q1" s="715"/>
      <c r="R1" s="715"/>
      <c r="S1" s="715"/>
      <c r="T1" s="715"/>
      <c r="U1" s="716"/>
      <c r="V1" s="717" t="s">
        <v>43</v>
      </c>
      <c r="W1" s="718"/>
      <c r="X1" s="718"/>
      <c r="Y1" s="718"/>
      <c r="Z1" s="718"/>
      <c r="AA1" s="718"/>
      <c r="AB1" s="718"/>
      <c r="AC1" s="718"/>
      <c r="AD1" s="718"/>
      <c r="AE1" s="719"/>
      <c r="AF1" s="720" t="s">
        <v>42</v>
      </c>
      <c r="AG1" s="721"/>
      <c r="AH1" s="728" t="s">
        <v>3438</v>
      </c>
      <c r="AI1" s="729"/>
      <c r="AJ1" s="729"/>
      <c r="AK1" s="729"/>
      <c r="AL1" s="728" t="s">
        <v>3439</v>
      </c>
      <c r="AM1" s="729"/>
      <c r="AN1" s="729"/>
      <c r="AO1" s="729"/>
      <c r="AP1" s="700" t="s">
        <v>2659</v>
      </c>
      <c r="AQ1" s="766"/>
      <c r="AR1" s="766"/>
      <c r="AS1" s="767"/>
      <c r="AT1" s="703" t="s">
        <v>2663</v>
      </c>
      <c r="AU1" s="704"/>
      <c r="AV1" s="704"/>
      <c r="AW1" s="704"/>
      <c r="AX1" s="704"/>
      <c r="AY1" s="704"/>
      <c r="AZ1" s="704"/>
      <c r="BA1" s="705"/>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743" t="s">
        <v>2618</v>
      </c>
      <c r="H4" s="744"/>
      <c r="I4" s="745" t="s">
        <v>2702</v>
      </c>
      <c r="J4" s="746"/>
      <c r="K4" s="747"/>
      <c r="L4" s="748"/>
      <c r="M4" s="361" t="s">
        <v>2619</v>
      </c>
      <c r="N4" s="237" t="s">
        <v>2615</v>
      </c>
      <c r="O4" s="749" t="s">
        <v>3416</v>
      </c>
      <c r="P4" s="750"/>
      <c r="Q4" s="750"/>
      <c r="R4" s="750"/>
      <c r="S4" s="750"/>
      <c r="T4" s="750"/>
      <c r="U4" s="751"/>
      <c r="V4" s="752" t="s">
        <v>2703</v>
      </c>
      <c r="W4" s="753"/>
      <c r="X4" s="753"/>
      <c r="Y4" s="722" t="s">
        <v>44</v>
      </c>
      <c r="Z4" s="723"/>
      <c r="AA4" s="362" t="s">
        <v>40</v>
      </c>
      <c r="AB4" s="724" t="s">
        <v>3394</v>
      </c>
      <c r="AC4" s="725"/>
      <c r="AD4" s="772" t="s">
        <v>3393</v>
      </c>
      <c r="AE4" s="773"/>
      <c r="AF4" s="401" t="s">
        <v>3403</v>
      </c>
      <c r="AG4" s="402" t="s">
        <v>3404</v>
      </c>
      <c r="AH4" s="363" t="s">
        <v>2673</v>
      </c>
      <c r="AI4" s="760" t="s">
        <v>7</v>
      </c>
      <c r="AJ4" s="761"/>
      <c r="AK4" s="762"/>
      <c r="AL4" s="763" t="s">
        <v>7</v>
      </c>
      <c r="AM4" s="764"/>
      <c r="AN4" s="764"/>
      <c r="AO4" s="765"/>
      <c r="AP4" s="756" t="s">
        <v>7</v>
      </c>
      <c r="AQ4" s="757"/>
      <c r="AR4" s="757"/>
      <c r="AS4" s="758"/>
      <c r="AT4" s="756" t="s">
        <v>7</v>
      </c>
      <c r="AU4" s="757"/>
      <c r="AV4" s="757"/>
      <c r="AW4" s="757"/>
      <c r="AX4" s="757"/>
      <c r="AY4" s="757"/>
      <c r="AZ4" s="757"/>
      <c r="BA4" s="759"/>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68" t="s">
        <v>3419</v>
      </c>
      <c r="B9" s="769"/>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70" t="s">
        <v>3392</v>
      </c>
      <c r="B10" s="771"/>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741" t="s">
        <v>3391</v>
      </c>
      <c r="B11" s="742"/>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Jim On, Spencer</cp:lastModifiedBy>
  <cp:lastPrinted>2016-05-31T18:15:39Z</cp:lastPrinted>
  <dcterms:created xsi:type="dcterms:W3CDTF">2013-04-08T20:12:31Z</dcterms:created>
  <dcterms:modified xsi:type="dcterms:W3CDTF">2021-07-28T22:34:54Z</dcterms:modified>
</cp:coreProperties>
</file>