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6925"/>
  <workbookPr showInkAnnotation="0" defaultThemeVersion="124226"/>
  <mc:AlternateContent xmlns:mc="http://schemas.openxmlformats.org/markup-compatibility/2006">
    <mc:Choice Requires="x15">
      <x15ac:absPath xmlns:x15ac="http://schemas.microsoft.com/office/spreadsheetml/2010/11/ac" url="I:\SDAG\UIPA LOG\"/>
    </mc:Choice>
  </mc:AlternateContent>
  <bookViews>
    <workbookView xWindow="0" yWindow="0" windowWidth="19200" windowHeight="6950" tabRatio="611"/>
  </bookViews>
  <sheets>
    <sheet name="FORM_Log" sheetId="3" r:id="rId1"/>
    <sheet name="Sheet1" sheetId="5" r:id="rId2"/>
    <sheet name="SAMPLE LOG" sheetId="4" r:id="rId3"/>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2">'SAMPLE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71027"/>
</workbook>
</file>

<file path=xl/calcChain.xml><?xml version="1.0" encoding="utf-8"?>
<calcChain xmlns="http://schemas.openxmlformats.org/spreadsheetml/2006/main">
  <c r="AI103" i="3" l="1"/>
  <c r="AJ103" i="3"/>
  <c r="AI97" i="3"/>
  <c r="AI78" i="3"/>
  <c r="N46" i="3"/>
  <c r="N114" i="3" l="1"/>
  <c r="AL5" i="4" l="1"/>
  <c r="AM5" i="4"/>
  <c r="AN5" i="4"/>
  <c r="AO5" i="4"/>
  <c r="AT5" i="4"/>
  <c r="AX5" i="4"/>
  <c r="BA5" i="4" s="1"/>
  <c r="AL6" i="4"/>
  <c r="AM6" i="4"/>
  <c r="AN6" i="4"/>
  <c r="AO6" i="4"/>
  <c r="AT6" i="4"/>
  <c r="AW6" i="4" s="1"/>
  <c r="AU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L14" i="4"/>
  <c r="AM14" i="4"/>
  <c r="AN14" i="4"/>
  <c r="AO14" i="4"/>
  <c r="AT14" i="4"/>
  <c r="AW14" i="4" s="1"/>
  <c r="AV14" i="4"/>
  <c r="AX14" i="4"/>
  <c r="AL15" i="4"/>
  <c r="AT15" i="4"/>
  <c r="AX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AL21" i="4"/>
  <c r="AM21" i="4"/>
  <c r="AN21" i="4"/>
  <c r="AO21" i="4"/>
  <c r="AT21" i="4"/>
  <c r="AW21" i="4" s="1"/>
  <c r="AV21" i="4"/>
  <c r="AX21" i="4"/>
  <c r="AL22" i="4"/>
  <c r="AM22" i="4"/>
  <c r="AN22" i="4"/>
  <c r="AO22" i="4"/>
  <c r="AT22" i="4"/>
  <c r="AX22" i="4"/>
  <c r="BA22" i="4" s="1"/>
  <c r="AY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Y26" i="4"/>
  <c r="AZ26" i="4"/>
  <c r="AL27" i="4"/>
  <c r="AM27" i="4"/>
  <c r="AN27" i="4"/>
  <c r="AO27" i="4"/>
  <c r="AT27" i="4"/>
  <c r="AX27" i="4"/>
  <c r="AL28" i="4"/>
  <c r="AM28" i="4"/>
  <c r="AN28" i="4"/>
  <c r="AO28" i="4"/>
  <c r="AT28" i="4"/>
  <c r="AX28" i="4"/>
  <c r="AL29" i="4"/>
  <c r="AM29" i="4"/>
  <c r="AN29" i="4"/>
  <c r="AO29" i="4"/>
  <c r="AT29" i="4"/>
  <c r="AW29" i="4" s="1"/>
  <c r="AV29" i="4"/>
  <c r="AX29" i="4"/>
  <c r="AL30" i="4"/>
  <c r="AM30" i="4"/>
  <c r="AN30" i="4"/>
  <c r="AO30" i="4"/>
  <c r="AT30" i="4"/>
  <c r="AW30" i="4" s="1"/>
  <c r="AX30" i="4"/>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Y54" i="4"/>
  <c r="AL55" i="4"/>
  <c r="AM55" i="4"/>
  <c r="AN55" i="4"/>
  <c r="AO55" i="4"/>
  <c r="AT55" i="4"/>
  <c r="AW55" i="4" s="1"/>
  <c r="AX55" i="4"/>
  <c r="AL56" i="4"/>
  <c r="AM56" i="4"/>
  <c r="AN56" i="4"/>
  <c r="AO56" i="4"/>
  <c r="AT56" i="4"/>
  <c r="AW56" i="4" s="1"/>
  <c r="AX56" i="4"/>
  <c r="AL57" i="4"/>
  <c r="AM57" i="4"/>
  <c r="AN57" i="4"/>
  <c r="AO57" i="4"/>
  <c r="AT57" i="4"/>
  <c r="AW57" i="4" s="1"/>
  <c r="AX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W107" i="4"/>
  <c r="AX107" i="4"/>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X118" i="4"/>
  <c r="AL119" i="4"/>
  <c r="AM119" i="4"/>
  <c r="AN119" i="4"/>
  <c r="AO119" i="4"/>
  <c r="AT119" i="4"/>
  <c r="AX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AL182" i="4"/>
  <c r="AM182" i="4"/>
  <c r="AN182" i="4"/>
  <c r="AO182" i="4"/>
  <c r="AT182" i="4"/>
  <c r="AX182" i="4"/>
  <c r="AL183" i="4"/>
  <c r="AM183" i="4"/>
  <c r="AN183" i="4"/>
  <c r="AO183" i="4"/>
  <c r="AT183" i="4"/>
  <c r="AX183" i="4"/>
  <c r="AL184" i="4"/>
  <c r="AM184" i="4"/>
  <c r="AN184" i="4"/>
  <c r="AO184" i="4"/>
  <c r="AT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X188" i="4"/>
  <c r="AZ188" i="4" s="1"/>
  <c r="AY188" i="4"/>
  <c r="AL189" i="4"/>
  <c r="AM189" i="4"/>
  <c r="AN189" i="4"/>
  <c r="AO189" i="4"/>
  <c r="AT189" i="4"/>
  <c r="AV189" i="4" s="1"/>
  <c r="AU189" i="4"/>
  <c r="AX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BA247" i="4"/>
  <c r="AL248" i="4"/>
  <c r="AM248" i="4"/>
  <c r="AN248" i="4"/>
  <c r="AO248" i="4"/>
  <c r="AT248" i="4"/>
  <c r="AU248" i="4" s="1"/>
  <c r="AX248" i="4"/>
  <c r="AY248" i="4" s="1"/>
  <c r="AZ248" i="4"/>
  <c r="AL249" i="4"/>
  <c r="AM249" i="4"/>
  <c r="AN249" i="4"/>
  <c r="AO249" i="4"/>
  <c r="AT249" i="4"/>
  <c r="AU249" i="4" s="1"/>
  <c r="AV249" i="4"/>
  <c r="AX249" i="4"/>
  <c r="AY249" i="4" s="1"/>
  <c r="AL250" i="4"/>
  <c r="AM250" i="4"/>
  <c r="AN250" i="4"/>
  <c r="AO250" i="4"/>
  <c r="AT250" i="4"/>
  <c r="AU250" i="4" s="1"/>
  <c r="AW250" i="4"/>
  <c r="AX250" i="4"/>
  <c r="AY250" i="4" s="1"/>
  <c r="AZ250" i="4"/>
  <c r="BA250" i="4"/>
  <c r="AL251" i="4"/>
  <c r="AM251" i="4"/>
  <c r="AN251" i="4"/>
  <c r="AO251" i="4"/>
  <c r="AT251" i="4"/>
  <c r="AX251" i="4"/>
  <c r="AY251" i="4" s="1"/>
  <c r="AL252" i="4"/>
  <c r="AM252" i="4"/>
  <c r="AN252" i="4"/>
  <c r="AO252" i="4"/>
  <c r="AT252" i="4"/>
  <c r="AU252" i="4" s="1"/>
  <c r="AX252" i="4"/>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W258" i="4"/>
  <c r="AX258" i="4"/>
  <c r="AZ258" i="4"/>
  <c r="AL259" i="4"/>
  <c r="AM259" i="4"/>
  <c r="AN259" i="4"/>
  <c r="AO259" i="4"/>
  <c r="AT259" i="4"/>
  <c r="AX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AL263" i="4"/>
  <c r="AM263" i="4"/>
  <c r="AN263" i="4"/>
  <c r="AO263" i="4"/>
  <c r="AT263" i="4"/>
  <c r="AU263" i="4" s="1"/>
  <c r="AX263" i="4"/>
  <c r="AL264" i="4"/>
  <c r="AM264" i="4"/>
  <c r="AN264" i="4"/>
  <c r="AO264" i="4"/>
  <c r="AT264" i="4"/>
  <c r="AX264" i="4"/>
  <c r="AY264" i="4" s="1"/>
  <c r="AL265" i="4"/>
  <c r="AM265" i="4"/>
  <c r="AN265" i="4"/>
  <c r="AO265" i="4"/>
  <c r="AT265" i="4"/>
  <c r="AX265" i="4"/>
  <c r="AL266" i="4"/>
  <c r="AM266" i="4"/>
  <c r="AN266" i="4"/>
  <c r="AO266" i="4"/>
  <c r="AT266" i="4"/>
  <c r="AX266" i="4"/>
  <c r="BA266" i="4" s="1"/>
  <c r="AL267" i="4"/>
  <c r="AM267" i="4"/>
  <c r="AN267" i="4"/>
  <c r="AO267" i="4"/>
  <c r="AT267" i="4"/>
  <c r="AX267" i="4"/>
  <c r="AY267" i="4" s="1"/>
  <c r="BA267" i="4"/>
  <c r="AL268" i="4"/>
  <c r="AM268" i="4"/>
  <c r="AN268" i="4"/>
  <c r="AO268" i="4"/>
  <c r="AT268" i="4"/>
  <c r="AX268" i="4"/>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L313" i="4"/>
  <c r="AM313" i="4"/>
  <c r="AN313" i="4"/>
  <c r="AO313" i="4"/>
  <c r="AT313" i="4"/>
  <c r="AU313" i="4" s="1"/>
  <c r="AX313" i="4"/>
  <c r="AL314" i="4"/>
  <c r="AM314" i="4"/>
  <c r="AN314" i="4"/>
  <c r="AO314" i="4"/>
  <c r="AT314" i="4"/>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X413" i="4"/>
  <c r="AZ413" i="4" s="1"/>
  <c r="AY413" i="4"/>
  <c r="AL414" i="4"/>
  <c r="AM414" i="4"/>
  <c r="AN414" i="4"/>
  <c r="AO414" i="4"/>
  <c r="AT414" i="4"/>
  <c r="AV414" i="4"/>
  <c r="AX414" i="4"/>
  <c r="AZ414" i="4" s="1"/>
  <c r="AY414" i="4"/>
  <c r="BA414" i="4"/>
  <c r="AL415" i="4"/>
  <c r="AM415" i="4"/>
  <c r="AN415" i="4"/>
  <c r="AO415" i="4"/>
  <c r="AT415" i="4"/>
  <c r="AU415" i="4" s="1"/>
  <c r="AW415" i="4"/>
  <c r="AX415" i="4"/>
  <c r="AL416" i="4"/>
  <c r="AM416" i="4"/>
  <c r="AN416" i="4"/>
  <c r="AO416" i="4"/>
  <c r="AT416" i="4"/>
  <c r="AU416" i="4" s="1"/>
  <c r="AX416" i="4"/>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W421" i="4"/>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X429" i="4"/>
  <c r="AZ429" i="4" s="1"/>
  <c r="AY429" i="4"/>
  <c r="BA429" i="4"/>
  <c r="AL430" i="4"/>
  <c r="AM430" i="4"/>
  <c r="AN430" i="4"/>
  <c r="AO430" i="4"/>
  <c r="AT430" i="4"/>
  <c r="AX430" i="4"/>
  <c r="AZ430" i="4" s="1"/>
  <c r="AY430" i="4"/>
  <c r="BA430" i="4"/>
  <c r="AL431" i="4"/>
  <c r="AM431" i="4"/>
  <c r="AN431" i="4"/>
  <c r="AO431" i="4"/>
  <c r="AT431" i="4"/>
  <c r="AU431" i="4" s="1"/>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W437" i="4"/>
  <c r="AX437" i="4"/>
  <c r="AY437" i="4"/>
  <c r="AL438" i="4"/>
  <c r="AM438" i="4"/>
  <c r="AN438" i="4"/>
  <c r="AO438" i="4"/>
  <c r="AT438" i="4"/>
  <c r="AV438" i="4"/>
  <c r="AX438" i="4"/>
  <c r="AZ438" i="4" s="1"/>
  <c r="AY438" i="4"/>
  <c r="AL439" i="4"/>
  <c r="AM439" i="4"/>
  <c r="AN439" i="4"/>
  <c r="AO439" i="4"/>
  <c r="AT439" i="4"/>
  <c r="AX439" i="4"/>
  <c r="AY439" i="4"/>
  <c r="AL440" i="4"/>
  <c r="AM440" i="4"/>
  <c r="AN440" i="4"/>
  <c r="AO440" i="4"/>
  <c r="AT440" i="4"/>
  <c r="AU440" i="4" s="1"/>
  <c r="AW440" i="4"/>
  <c r="AX440" i="4"/>
  <c r="AY440" i="4" s="1"/>
  <c r="AL441" i="4"/>
  <c r="AM441" i="4"/>
  <c r="AN441" i="4"/>
  <c r="AO441" i="4"/>
  <c r="AT441" i="4"/>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W445" i="4"/>
  <c r="AX445" i="4"/>
  <c r="AY445" i="4" s="1"/>
  <c r="AL446" i="4"/>
  <c r="AM446" i="4"/>
  <c r="AN446" i="4"/>
  <c r="AO446" i="4"/>
  <c r="AT446" i="4"/>
  <c r="AV446" i="4" s="1"/>
  <c r="AX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W453" i="4"/>
  <c r="AX453" i="4"/>
  <c r="AZ453" i="4" s="1"/>
  <c r="AY453" i="4"/>
  <c r="AL454" i="4"/>
  <c r="AM454" i="4"/>
  <c r="AN454" i="4"/>
  <c r="AO454" i="4"/>
  <c r="AT454" i="4"/>
  <c r="AV454" i="4" s="1"/>
  <c r="AX454" i="4"/>
  <c r="AZ454" i="4" s="1"/>
  <c r="BA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s="1"/>
  <c r="AX458" i="4"/>
  <c r="AL459" i="4"/>
  <c r="AM459" i="4"/>
  <c r="AN459" i="4"/>
  <c r="AO459" i="4"/>
  <c r="AT459" i="4"/>
  <c r="AX459" i="4"/>
  <c r="BA459" i="4" s="1"/>
  <c r="AL460" i="4"/>
  <c r="AM460" i="4"/>
  <c r="AN460" i="4"/>
  <c r="AO460" i="4"/>
  <c r="AT460" i="4"/>
  <c r="AU460" i="4" s="1"/>
  <c r="AW460" i="4"/>
  <c r="AX460" i="4"/>
  <c r="AL461" i="4"/>
  <c r="AM461" i="4"/>
  <c r="AN461" i="4"/>
  <c r="AO461" i="4"/>
  <c r="AT461" i="4"/>
  <c r="AU461" i="4" s="1"/>
  <c r="AW461" i="4"/>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V464" i="4"/>
  <c r="AX464" i="4"/>
  <c r="AL465" i="4"/>
  <c r="AM465" i="4"/>
  <c r="AN465" i="4"/>
  <c r="AO465" i="4"/>
  <c r="AT465" i="4"/>
  <c r="AW465" i="4" s="1"/>
  <c r="AX465" i="4"/>
  <c r="BA465" i="4"/>
  <c r="AL466" i="4"/>
  <c r="AM466" i="4"/>
  <c r="AN466" i="4"/>
  <c r="AO466" i="4"/>
  <c r="AT466" i="4"/>
  <c r="AU466" i="4" s="1"/>
  <c r="AV466" i="4"/>
  <c r="AX466" i="4"/>
  <c r="AL467" i="4"/>
  <c r="AM467" i="4"/>
  <c r="AN467" i="4"/>
  <c r="AO467" i="4"/>
  <c r="AT467" i="4"/>
  <c r="AX467" i="4"/>
  <c r="BA467" i="4" s="1"/>
  <c r="AL468" i="4"/>
  <c r="AM468" i="4"/>
  <c r="AN468" i="4"/>
  <c r="AO468" i="4"/>
  <c r="AT468" i="4"/>
  <c r="AV468" i="4" s="1"/>
  <c r="AX468" i="4"/>
  <c r="BA468" i="4" s="1"/>
  <c r="AL469" i="4"/>
  <c r="AM469" i="4"/>
  <c r="AN469" i="4"/>
  <c r="AO469" i="4"/>
  <c r="AT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W482" i="4"/>
  <c r="AX482" i="4"/>
  <c r="BA482" i="4" s="1"/>
  <c r="AL483" i="4"/>
  <c r="AM483" i="4"/>
  <c r="AN483" i="4"/>
  <c r="AO483" i="4"/>
  <c r="AT483" i="4"/>
  <c r="AX483" i="4"/>
  <c r="BA483" i="4" s="1"/>
  <c r="AL484" i="4"/>
  <c r="AM484" i="4"/>
  <c r="AN484" i="4"/>
  <c r="AO484" i="4"/>
  <c r="AT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X492" i="4"/>
  <c r="AL493" i="4"/>
  <c r="AM493" i="4"/>
  <c r="AN493" i="4"/>
  <c r="AO493" i="4"/>
  <c r="AT493" i="4"/>
  <c r="AX493" i="4"/>
  <c r="AL494" i="4"/>
  <c r="AM494" i="4"/>
  <c r="AN494" i="4"/>
  <c r="AO494" i="4"/>
  <c r="AT494" i="4"/>
  <c r="AW494" i="4" s="1"/>
  <c r="AU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W498" i="4"/>
  <c r="AX498" i="4"/>
  <c r="BA498" i="4"/>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V502" i="4"/>
  <c r="AX502" i="4"/>
  <c r="AY502" i="4"/>
  <c r="AL503" i="4"/>
  <c r="AM503" i="4"/>
  <c r="AN503" i="4"/>
  <c r="AO503" i="4"/>
  <c r="AT503" i="4"/>
  <c r="AW503" i="4"/>
  <c r="AX503" i="4"/>
  <c r="AL504" i="4"/>
  <c r="AM504" i="4"/>
  <c r="AN504" i="4"/>
  <c r="AO504" i="4"/>
  <c r="AT504" i="4"/>
  <c r="AW504" i="4"/>
  <c r="AX504" i="4"/>
  <c r="AL505" i="4"/>
  <c r="AM505" i="4"/>
  <c r="AN505" i="4"/>
  <c r="AO505" i="4"/>
  <c r="AT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AL510" i="4"/>
  <c r="AM510" i="4"/>
  <c r="AN510" i="4"/>
  <c r="AO510" i="4"/>
  <c r="AT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X513" i="4"/>
  <c r="BA513" i="4"/>
  <c r="AL514" i="4"/>
  <c r="AM514" i="4"/>
  <c r="AN514" i="4"/>
  <c r="AO514" i="4"/>
  <c r="AT514" i="4"/>
  <c r="AW514" i="4" s="1"/>
  <c r="AU514" i="4"/>
  <c r="AX514" i="4"/>
  <c r="AL515" i="4"/>
  <c r="AM515" i="4"/>
  <c r="AN515" i="4"/>
  <c r="AO515" i="4"/>
  <c r="AT515" i="4"/>
  <c r="AV515" i="4" s="1"/>
  <c r="AU515" i="4"/>
  <c r="AW515" i="4"/>
  <c r="AX515" i="4"/>
  <c r="AZ515" i="4" s="1"/>
  <c r="AY515" i="4"/>
  <c r="AL516" i="4"/>
  <c r="AM516" i="4"/>
  <c r="AN516" i="4"/>
  <c r="AO516" i="4"/>
  <c r="AT516" i="4"/>
  <c r="AW516" i="4" s="1"/>
  <c r="AX516" i="4"/>
  <c r="AL517" i="4"/>
  <c r="AM517" i="4"/>
  <c r="AN517" i="4"/>
  <c r="AO517" i="4"/>
  <c r="AT517" i="4"/>
  <c r="AW517" i="4" s="1"/>
  <c r="AU517" i="4"/>
  <c r="AX517" i="4"/>
  <c r="AZ517" i="4" s="1"/>
  <c r="AY517" i="4"/>
  <c r="BA517" i="4"/>
  <c r="AL518" i="4"/>
  <c r="AM518" i="4"/>
  <c r="AN518" i="4"/>
  <c r="AO518" i="4"/>
  <c r="AT518" i="4"/>
  <c r="AX518" i="4"/>
  <c r="AL519" i="4"/>
  <c r="AM519" i="4"/>
  <c r="AN519" i="4"/>
  <c r="AO519" i="4"/>
  <c r="AT519" i="4"/>
  <c r="AV519" i="4" s="1"/>
  <c r="AU519" i="4"/>
  <c r="AW519" i="4"/>
  <c r="AX519" i="4"/>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V523" i="4" s="1"/>
  <c r="AU523" i="4"/>
  <c r="AW523" i="4"/>
  <c r="AX523" i="4"/>
  <c r="AY523" i="4"/>
  <c r="AL524" i="4"/>
  <c r="AM524" i="4"/>
  <c r="AN524" i="4"/>
  <c r="AO524" i="4"/>
  <c r="AT524" i="4"/>
  <c r="AX524" i="4"/>
  <c r="AL525" i="4"/>
  <c r="AM525" i="4"/>
  <c r="AN525" i="4"/>
  <c r="AO525" i="4"/>
  <c r="AT525" i="4"/>
  <c r="AX525" i="4"/>
  <c r="AZ525" i="4" s="1"/>
  <c r="AY525" i="4"/>
  <c r="BA525" i="4"/>
  <c r="AL526" i="4"/>
  <c r="AM526" i="4"/>
  <c r="AN526" i="4"/>
  <c r="AO526" i="4"/>
  <c r="AT526" i="4"/>
  <c r="AU526" i="4" s="1"/>
  <c r="AV526" i="4"/>
  <c r="AX526" i="4"/>
  <c r="AL527" i="4"/>
  <c r="AM527" i="4"/>
  <c r="AN527" i="4"/>
  <c r="AO527" i="4"/>
  <c r="AT527" i="4"/>
  <c r="AX527" i="4"/>
  <c r="BA527" i="4"/>
  <c r="AL528" i="4"/>
  <c r="AM528" i="4"/>
  <c r="AN528" i="4"/>
  <c r="AO528" i="4"/>
  <c r="AT528" i="4"/>
  <c r="AW528" i="4" s="1"/>
  <c r="AX528" i="4"/>
  <c r="AL529" i="4"/>
  <c r="AM529" i="4"/>
  <c r="AN529" i="4"/>
  <c r="AO529" i="4"/>
  <c r="AT529" i="4"/>
  <c r="AW529" i="4" s="1"/>
  <c r="AU529" i="4"/>
  <c r="AX529" i="4"/>
  <c r="AY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U533" i="4"/>
  <c r="AX533" i="4"/>
  <c r="AZ533" i="4" s="1"/>
  <c r="AY533" i="4"/>
  <c r="BA533" i="4"/>
  <c r="AL534" i="4"/>
  <c r="AM534" i="4"/>
  <c r="AN534" i="4"/>
  <c r="AO534" i="4"/>
  <c r="AT534" i="4"/>
  <c r="AX534" i="4"/>
  <c r="AL535" i="4"/>
  <c r="AM535" i="4"/>
  <c r="AN535" i="4"/>
  <c r="AO535" i="4"/>
  <c r="AT535" i="4"/>
  <c r="AV535" i="4" s="1"/>
  <c r="AU535" i="4"/>
  <c r="AW535" i="4"/>
  <c r="AX535" i="4"/>
  <c r="AY535" i="4"/>
  <c r="AL536" i="4"/>
  <c r="AM536" i="4"/>
  <c r="AN536" i="4"/>
  <c r="AO536" i="4"/>
  <c r="AT536" i="4"/>
  <c r="AW536" i="4" s="1"/>
  <c r="AX536" i="4"/>
  <c r="AL537" i="4"/>
  <c r="AM537" i="4"/>
  <c r="AN537" i="4"/>
  <c r="AO537" i="4"/>
  <c r="AT537" i="4"/>
  <c r="AX537" i="4"/>
  <c r="AZ537" i="4" s="1"/>
  <c r="AY537" i="4"/>
  <c r="BA537" i="4"/>
  <c r="AL538" i="4"/>
  <c r="AM538" i="4"/>
  <c r="AN538" i="4"/>
  <c r="AO538" i="4"/>
  <c r="AT538" i="4"/>
  <c r="AU538" i="4"/>
  <c r="AX538" i="4"/>
  <c r="AZ538" i="4"/>
  <c r="AL539" i="4"/>
  <c r="AM539" i="4"/>
  <c r="AN539" i="4"/>
  <c r="AO539" i="4"/>
  <c r="AT539" i="4"/>
  <c r="AU539" i="4" s="1"/>
  <c r="AV539" i="4"/>
  <c r="AW539" i="4"/>
  <c r="AX539" i="4"/>
  <c r="AY539" i="4" s="1"/>
  <c r="AZ539" i="4"/>
  <c r="BA539" i="4"/>
  <c r="AL540" i="4"/>
  <c r="AM540" i="4"/>
  <c r="AN540" i="4"/>
  <c r="AO540" i="4"/>
  <c r="AT540" i="4"/>
  <c r="AU540" i="4" s="1"/>
  <c r="AX540" i="4"/>
  <c r="AL541" i="4"/>
  <c r="AM541" i="4"/>
  <c r="AN541" i="4"/>
  <c r="AO541" i="4"/>
  <c r="AT541" i="4"/>
  <c r="AU541" i="4" s="1"/>
  <c r="AV541" i="4"/>
  <c r="AX541" i="4"/>
  <c r="AZ541" i="4"/>
  <c r="AL542" i="4"/>
  <c r="AM542" i="4"/>
  <c r="AN542" i="4"/>
  <c r="AO542" i="4"/>
  <c r="AT542" i="4"/>
  <c r="AU542" i="4" s="1"/>
  <c r="AX542" i="4"/>
  <c r="AY542" i="4" s="1"/>
  <c r="AZ542" i="4"/>
  <c r="BA542" i="4"/>
  <c r="AL543" i="4"/>
  <c r="AM543" i="4"/>
  <c r="AN543" i="4"/>
  <c r="AO543" i="4"/>
  <c r="AT543" i="4"/>
  <c r="AV543" i="4"/>
  <c r="AX543" i="4"/>
  <c r="AL544" i="4"/>
  <c r="AM544" i="4"/>
  <c r="AN544" i="4"/>
  <c r="AO544" i="4"/>
  <c r="AT544" i="4"/>
  <c r="AW544" i="4" s="1"/>
  <c r="AU544" i="4"/>
  <c r="AV544" i="4"/>
  <c r="AX544" i="4"/>
  <c r="AL545" i="4"/>
  <c r="AM545" i="4"/>
  <c r="AN545" i="4"/>
  <c r="AO545" i="4"/>
  <c r="AT545" i="4"/>
  <c r="AV545" i="4"/>
  <c r="AX545" i="4"/>
  <c r="AZ545" i="4"/>
  <c r="AL546" i="4"/>
  <c r="AM546" i="4"/>
  <c r="AN546" i="4"/>
  <c r="AO546" i="4"/>
  <c r="AT546" i="4"/>
  <c r="AU546" i="4"/>
  <c r="AX546" i="4"/>
  <c r="AY546" i="4" s="1"/>
  <c r="AZ546" i="4"/>
  <c r="BA546" i="4"/>
  <c r="AL547" i="4"/>
  <c r="AM547" i="4"/>
  <c r="AN547" i="4"/>
  <c r="AO547" i="4"/>
  <c r="AT547" i="4"/>
  <c r="AU547" i="4" s="1"/>
  <c r="AV547" i="4"/>
  <c r="AX547" i="4"/>
  <c r="AZ547" i="4" s="1"/>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W550" i="4" s="1"/>
  <c r="AX550" i="4"/>
  <c r="AZ550" i="4"/>
  <c r="AL551" i="4"/>
  <c r="AM551" i="4"/>
  <c r="AN551" i="4"/>
  <c r="AO551" i="4"/>
  <c r="AT551" i="4"/>
  <c r="AW551" i="4" s="1"/>
  <c r="AX551" i="4"/>
  <c r="BA551" i="4"/>
  <c r="AL552" i="4"/>
  <c r="AM552" i="4"/>
  <c r="AN552" i="4"/>
  <c r="AO552" i="4"/>
  <c r="AT552" i="4"/>
  <c r="AU552" i="4" s="1"/>
  <c r="AX552" i="4"/>
  <c r="AZ552" i="4"/>
  <c r="AL553" i="4"/>
  <c r="AM553" i="4"/>
  <c r="AN553" i="4"/>
  <c r="AO553" i="4"/>
  <c r="AT553" i="4"/>
  <c r="AV553" i="4" s="1"/>
  <c r="AX553" i="4"/>
  <c r="BA553" i="4"/>
  <c r="AL554" i="4"/>
  <c r="AM554" i="4"/>
  <c r="AN554" i="4"/>
  <c r="AO554" i="4"/>
  <c r="AT554" i="4"/>
  <c r="AX554" i="4"/>
  <c r="AZ554" i="4" s="1"/>
  <c r="AL555" i="4"/>
  <c r="AM555" i="4"/>
  <c r="AN555" i="4"/>
  <c r="AO555" i="4"/>
  <c r="AT555" i="4"/>
  <c r="AV555" i="4"/>
  <c r="AX555" i="4"/>
  <c r="BA555" i="4" s="1"/>
  <c r="AL556" i="4"/>
  <c r="AM556" i="4"/>
  <c r="AN556" i="4"/>
  <c r="AO556" i="4"/>
  <c r="AT556" i="4"/>
  <c r="AU556" i="4"/>
  <c r="AX556" i="4"/>
  <c r="AZ556" i="4" s="1"/>
  <c r="AL557" i="4"/>
  <c r="AM557" i="4"/>
  <c r="AN557" i="4"/>
  <c r="AO557" i="4"/>
  <c r="AT557" i="4"/>
  <c r="AW557" i="4" s="1"/>
  <c r="AU557" i="4"/>
  <c r="AX557" i="4"/>
  <c r="AL558" i="4"/>
  <c r="AM558" i="4"/>
  <c r="AN558" i="4"/>
  <c r="AO558" i="4"/>
  <c r="AT558" i="4"/>
  <c r="AV558" i="4" s="1"/>
  <c r="AU558" i="4"/>
  <c r="AW558" i="4"/>
  <c r="AX558" i="4"/>
  <c r="AY558" i="4" s="1"/>
  <c r="AZ558" i="4"/>
  <c r="BA558" i="4"/>
  <c r="AL559" i="4"/>
  <c r="AM559" i="4"/>
  <c r="AN559" i="4"/>
  <c r="AO559" i="4"/>
  <c r="AT559" i="4"/>
  <c r="AU559" i="4" s="1"/>
  <c r="AX559" i="4"/>
  <c r="AY559" i="4" s="1"/>
  <c r="AZ559" i="4"/>
  <c r="BA559" i="4"/>
  <c r="AL560" i="4"/>
  <c r="AM560" i="4"/>
  <c r="AN560" i="4"/>
  <c r="AO560" i="4"/>
  <c r="AT560" i="4"/>
  <c r="AU560" i="4"/>
  <c r="AV560" i="4"/>
  <c r="AW560" i="4"/>
  <c r="AX560" i="4"/>
  <c r="AY560" i="4" s="1"/>
  <c r="AZ560" i="4"/>
  <c r="BA560" i="4"/>
  <c r="AL561" i="4"/>
  <c r="AM561" i="4"/>
  <c r="AN561" i="4"/>
  <c r="AO561" i="4"/>
  <c r="AT561" i="4"/>
  <c r="AV561" i="4" s="1"/>
  <c r="AX561" i="4"/>
  <c r="AL562" i="4"/>
  <c r="AM562" i="4"/>
  <c r="AN562" i="4"/>
  <c r="AO562" i="4"/>
  <c r="AT562" i="4"/>
  <c r="AV562" i="4" s="1"/>
  <c r="AU562" i="4"/>
  <c r="AW562" i="4"/>
  <c r="AX562" i="4"/>
  <c r="BA562" i="4"/>
  <c r="AL563" i="4"/>
  <c r="AM563" i="4"/>
  <c r="AN563" i="4"/>
  <c r="AO563" i="4"/>
  <c r="AT563" i="4"/>
  <c r="AX563" i="4"/>
  <c r="AY563" i="4" s="1"/>
  <c r="AZ563" i="4"/>
  <c r="BA563" i="4"/>
  <c r="AL564" i="4"/>
  <c r="AM564" i="4"/>
  <c r="AN564" i="4"/>
  <c r="AO564" i="4"/>
  <c r="AT564" i="4"/>
  <c r="AV564" i="4" s="1"/>
  <c r="AU564" i="4"/>
  <c r="AX564" i="4"/>
  <c r="AL565" i="4"/>
  <c r="AM565" i="4"/>
  <c r="AN565" i="4"/>
  <c r="AO565" i="4"/>
  <c r="AT565" i="4"/>
  <c r="AU565" i="4" s="1"/>
  <c r="AV565" i="4"/>
  <c r="AX565" i="4"/>
  <c r="AL566" i="4"/>
  <c r="AM566" i="4"/>
  <c r="AN566" i="4"/>
  <c r="AO566" i="4"/>
  <c r="AT566" i="4"/>
  <c r="AU566" i="4"/>
  <c r="AX566" i="4"/>
  <c r="AL567" i="4"/>
  <c r="AM567" i="4"/>
  <c r="AN567" i="4"/>
  <c r="AO567" i="4"/>
  <c r="AT567" i="4"/>
  <c r="AW567" i="4" s="1"/>
  <c r="AU567" i="4"/>
  <c r="AV567" i="4"/>
  <c r="AX567" i="4"/>
  <c r="BA567" i="4"/>
  <c r="AL568" i="4"/>
  <c r="AM568" i="4"/>
  <c r="AN568" i="4"/>
  <c r="AO568" i="4"/>
  <c r="AT568" i="4"/>
  <c r="AU568" i="4"/>
  <c r="AX568" i="4"/>
  <c r="AZ568" i="4"/>
  <c r="AL569" i="4"/>
  <c r="AM569" i="4"/>
  <c r="AN569" i="4"/>
  <c r="AO569" i="4"/>
  <c r="AT569" i="4"/>
  <c r="AV569" i="4" s="1"/>
  <c r="AX569" i="4"/>
  <c r="BA569" i="4"/>
  <c r="AL570" i="4"/>
  <c r="AM570" i="4"/>
  <c r="AN570" i="4"/>
  <c r="AO570" i="4"/>
  <c r="AT570" i="4"/>
  <c r="AU570" i="4" s="1"/>
  <c r="AX570" i="4"/>
  <c r="AY570" i="4" s="1"/>
  <c r="AZ570" i="4"/>
  <c r="BA570" i="4"/>
  <c r="AL571" i="4"/>
  <c r="AM571" i="4"/>
  <c r="AN571" i="4"/>
  <c r="AO571" i="4"/>
  <c r="AT571" i="4"/>
  <c r="AW571" i="4"/>
  <c r="AX571" i="4"/>
  <c r="AL572" i="4"/>
  <c r="AM572" i="4"/>
  <c r="AN572" i="4"/>
  <c r="AO572" i="4"/>
  <c r="AT572" i="4"/>
  <c r="AU572" i="4"/>
  <c r="AX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X575" i="4"/>
  <c r="AZ575" i="4" s="1"/>
  <c r="AL576" i="4"/>
  <c r="AM576" i="4"/>
  <c r="AN576" i="4"/>
  <c r="AO576" i="4"/>
  <c r="AT576" i="4"/>
  <c r="AW576" i="4" s="1"/>
  <c r="AU576" i="4"/>
  <c r="AV576" i="4"/>
  <c r="AX576" i="4"/>
  <c r="AY576" i="4" s="1"/>
  <c r="AZ576" i="4"/>
  <c r="BA576" i="4"/>
  <c r="AL577" i="4"/>
  <c r="AM577" i="4"/>
  <c r="AN577" i="4"/>
  <c r="AO577" i="4"/>
  <c r="AT577" i="4"/>
  <c r="AV577" i="4"/>
  <c r="AX577" i="4"/>
  <c r="AZ577" i="4"/>
  <c r="AL578" i="4"/>
  <c r="AM578" i="4"/>
  <c r="AN578" i="4"/>
  <c r="AO578" i="4"/>
  <c r="AT578" i="4"/>
  <c r="AW578" i="4" s="1"/>
  <c r="AU578" i="4"/>
  <c r="AV578" i="4"/>
  <c r="AX578" i="4"/>
  <c r="AY578" i="4" s="1"/>
  <c r="AZ578" i="4"/>
  <c r="BA578" i="4"/>
  <c r="AL579" i="4"/>
  <c r="AM579" i="4"/>
  <c r="AN579" i="4"/>
  <c r="AO579" i="4"/>
  <c r="AT579" i="4"/>
  <c r="AU579" i="4" s="1"/>
  <c r="AV579" i="4"/>
  <c r="AX579" i="4"/>
  <c r="AZ579" i="4" s="1"/>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X582" i="4"/>
  <c r="AZ582" i="4"/>
  <c r="AL583" i="4"/>
  <c r="AM583" i="4"/>
  <c r="AN583" i="4"/>
  <c r="AO583" i="4"/>
  <c r="AT583" i="4"/>
  <c r="AW583" i="4" s="1"/>
  <c r="AU583" i="4"/>
  <c r="AX583" i="4"/>
  <c r="AL584" i="4"/>
  <c r="AM584" i="4"/>
  <c r="AN584" i="4"/>
  <c r="AO584" i="4"/>
  <c r="AT584" i="4"/>
  <c r="AU584" i="4"/>
  <c r="AX584" i="4"/>
  <c r="AZ584" i="4" s="1"/>
  <c r="AL585" i="4"/>
  <c r="AM585" i="4"/>
  <c r="AN585" i="4"/>
  <c r="AO585" i="4"/>
  <c r="AT585" i="4"/>
  <c r="AV585" i="4"/>
  <c r="AX585" i="4"/>
  <c r="AL586" i="4"/>
  <c r="AM586" i="4"/>
  <c r="AN586" i="4"/>
  <c r="AO586" i="4"/>
  <c r="AT586" i="4"/>
  <c r="AU586" i="4"/>
  <c r="AX586" i="4"/>
  <c r="AL587" i="4"/>
  <c r="AM587" i="4"/>
  <c r="AN587" i="4"/>
  <c r="AO587" i="4"/>
  <c r="AT587" i="4"/>
  <c r="AV587" i="4" s="1"/>
  <c r="AX587" i="4"/>
  <c r="AL588" i="4"/>
  <c r="AM588" i="4"/>
  <c r="AN588" i="4"/>
  <c r="AO588" i="4"/>
  <c r="AT588" i="4"/>
  <c r="AV588" i="4" s="1"/>
  <c r="AU588" i="4"/>
  <c r="AW588" i="4"/>
  <c r="AX588" i="4"/>
  <c r="AY588" i="4" s="1"/>
  <c r="AZ588" i="4"/>
  <c r="BA588" i="4"/>
  <c r="AL589" i="4"/>
  <c r="AM589" i="4"/>
  <c r="AN589" i="4"/>
  <c r="AO589" i="4"/>
  <c r="AT589" i="4"/>
  <c r="AX589" i="4"/>
  <c r="AY589" i="4" s="1"/>
  <c r="AZ589" i="4"/>
  <c r="BA589" i="4"/>
  <c r="AL590" i="4"/>
  <c r="AM590" i="4"/>
  <c r="AN590" i="4"/>
  <c r="AO590" i="4"/>
  <c r="AT590" i="4"/>
  <c r="AV590" i="4" s="1"/>
  <c r="AU590" i="4"/>
  <c r="AW590" i="4"/>
  <c r="AX590" i="4"/>
  <c r="AL591" i="4"/>
  <c r="AM591" i="4"/>
  <c r="AN591" i="4"/>
  <c r="AO591" i="4"/>
  <c r="AT591" i="4"/>
  <c r="AU591" i="4" s="1"/>
  <c r="AX591" i="4"/>
  <c r="AY591" i="4" s="1"/>
  <c r="AZ591" i="4"/>
  <c r="BA591" i="4"/>
  <c r="AL592" i="4"/>
  <c r="AM592" i="4"/>
  <c r="AN592" i="4"/>
  <c r="AO592" i="4"/>
  <c r="AT592" i="4"/>
  <c r="AX592" i="4"/>
  <c r="AL593" i="4"/>
  <c r="AM593" i="4"/>
  <c r="AN593" i="4"/>
  <c r="AO593" i="4"/>
  <c r="AT593" i="4"/>
  <c r="AV593" i="4"/>
  <c r="AX593" i="4"/>
  <c r="AY593" i="4" s="1"/>
  <c r="AZ593" i="4"/>
  <c r="BA593" i="4"/>
  <c r="AL594" i="4"/>
  <c r="AM594" i="4"/>
  <c r="AN594" i="4"/>
  <c r="AO594" i="4"/>
  <c r="AT594" i="4"/>
  <c r="AX594" i="4"/>
  <c r="AZ594" i="4" s="1"/>
  <c r="AL595" i="4"/>
  <c r="AM595" i="4"/>
  <c r="AN595" i="4"/>
  <c r="AO595" i="4"/>
  <c r="AT595" i="4"/>
  <c r="AU595" i="4" s="1"/>
  <c r="AV595" i="4"/>
  <c r="AW595" i="4"/>
  <c r="AX595" i="4"/>
  <c r="AY595" i="4" s="1"/>
  <c r="AZ595" i="4"/>
  <c r="BA595" i="4"/>
  <c r="AL596" i="4"/>
  <c r="AM596" i="4"/>
  <c r="AN596" i="4"/>
  <c r="AO596" i="4"/>
  <c r="AT596" i="4"/>
  <c r="AX596" i="4"/>
  <c r="AY596" i="4" s="1"/>
  <c r="AZ596" i="4"/>
  <c r="BA596" i="4"/>
  <c r="AL597" i="4"/>
  <c r="AM597" i="4"/>
  <c r="AN597" i="4"/>
  <c r="AO597" i="4"/>
  <c r="AT597" i="4"/>
  <c r="AU597" i="4" s="1"/>
  <c r="AV597" i="4"/>
  <c r="AW597" i="4"/>
  <c r="AX597" i="4"/>
  <c r="AL598" i="4"/>
  <c r="AM598" i="4"/>
  <c r="AN598" i="4"/>
  <c r="AO598" i="4"/>
  <c r="AT598" i="4"/>
  <c r="AU598" i="4" s="1"/>
  <c r="AX598" i="4"/>
  <c r="AY598" i="4" s="1"/>
  <c r="AZ598" i="4"/>
  <c r="BA598" i="4"/>
  <c r="AL599" i="4"/>
  <c r="AM599" i="4"/>
  <c r="AN599" i="4"/>
  <c r="AO599" i="4"/>
  <c r="AT599" i="4"/>
  <c r="AW599" i="4" s="1"/>
  <c r="AU599" i="4"/>
  <c r="AV599" i="4"/>
  <c r="AX599" i="4"/>
  <c r="AL600" i="4"/>
  <c r="AM600" i="4"/>
  <c r="AN600" i="4"/>
  <c r="AO600" i="4"/>
  <c r="AT600" i="4"/>
  <c r="AU600" i="4"/>
  <c r="AX600" i="4"/>
  <c r="AL601" i="4"/>
  <c r="AM601" i="4"/>
  <c r="AN601" i="4"/>
  <c r="AO601" i="4"/>
  <c r="AT601" i="4"/>
  <c r="AV601" i="4"/>
  <c r="AX601" i="4"/>
  <c r="AL602" i="4"/>
  <c r="AM602" i="4"/>
  <c r="AN602" i="4"/>
  <c r="AO602" i="4"/>
  <c r="AT602" i="4"/>
  <c r="AU602" i="4" s="1"/>
  <c r="AX602" i="4"/>
  <c r="AY602" i="4" s="1"/>
  <c r="AZ602" i="4"/>
  <c r="BA602" i="4"/>
  <c r="AL603" i="4"/>
  <c r="AM603" i="4"/>
  <c r="AN603" i="4"/>
  <c r="AO603" i="4"/>
  <c r="AT603" i="4"/>
  <c r="AX603" i="4"/>
  <c r="AZ603" i="4" s="1"/>
  <c r="AL604" i="4"/>
  <c r="AM604" i="4"/>
  <c r="AN604" i="4"/>
  <c r="AO604" i="4"/>
  <c r="AT604" i="4"/>
  <c r="AU604" i="4"/>
  <c r="AX604" i="4"/>
  <c r="AL605" i="4"/>
  <c r="AM605" i="4"/>
  <c r="AN605" i="4"/>
  <c r="AO605" i="4"/>
  <c r="AT605" i="4"/>
  <c r="AX605" i="4"/>
  <c r="AY605" i="4" s="1"/>
  <c r="AZ605" i="4"/>
  <c r="BA605" i="4"/>
  <c r="AL606" i="4"/>
  <c r="AM606" i="4"/>
  <c r="AN606" i="4"/>
  <c r="AO606" i="4"/>
  <c r="AT606" i="4"/>
  <c r="AX606" i="4"/>
  <c r="AZ606" i="4"/>
  <c r="AL607" i="4"/>
  <c r="AM607" i="4"/>
  <c r="AN607" i="4"/>
  <c r="AO607" i="4"/>
  <c r="AT607" i="4"/>
  <c r="AW607" i="4" s="1"/>
  <c r="AU607" i="4"/>
  <c r="AV607" i="4"/>
  <c r="AX607" i="4"/>
  <c r="AY607" i="4" s="1"/>
  <c r="AZ607" i="4"/>
  <c r="BA607" i="4"/>
  <c r="AL608" i="4"/>
  <c r="AM608" i="4"/>
  <c r="AN608" i="4"/>
  <c r="AO608" i="4"/>
  <c r="AT608" i="4"/>
  <c r="AW608" i="4"/>
  <c r="AX608" i="4"/>
  <c r="AL609" i="4"/>
  <c r="AM609" i="4"/>
  <c r="AN609" i="4"/>
  <c r="AO609" i="4"/>
  <c r="AT609" i="4"/>
  <c r="AV609" i="4" s="1"/>
  <c r="AX609" i="4"/>
  <c r="AY609" i="4" s="1"/>
  <c r="AZ609" i="4"/>
  <c r="BA609" i="4"/>
  <c r="AL610" i="4"/>
  <c r="AM610" i="4"/>
  <c r="AN610" i="4"/>
  <c r="AO610" i="4"/>
  <c r="AT610" i="4"/>
  <c r="AW610" i="4"/>
  <c r="AX610" i="4"/>
  <c r="AL611" i="4"/>
  <c r="AM611" i="4"/>
  <c r="AN611" i="4"/>
  <c r="AO611" i="4"/>
  <c r="AT611" i="4"/>
  <c r="AU611" i="4" s="1"/>
  <c r="AX611" i="4"/>
  <c r="AY611" i="4" s="1"/>
  <c r="AZ611" i="4"/>
  <c r="BA611" i="4"/>
  <c r="AL612" i="4"/>
  <c r="AM612" i="4"/>
  <c r="AN612" i="4"/>
  <c r="AO612" i="4"/>
  <c r="AT612" i="4"/>
  <c r="AX612" i="4"/>
  <c r="AL613" i="4"/>
  <c r="AM613" i="4"/>
  <c r="AN613" i="4"/>
  <c r="AO613" i="4"/>
  <c r="AT613" i="4"/>
  <c r="AV613" i="4"/>
  <c r="AX613" i="4"/>
  <c r="AL614" i="4"/>
  <c r="AM614" i="4"/>
  <c r="AN614" i="4"/>
  <c r="AO614" i="4"/>
  <c r="AT614" i="4"/>
  <c r="AX614" i="4"/>
  <c r="AY614" i="4" s="1"/>
  <c r="AZ614" i="4"/>
  <c r="BA614" i="4"/>
  <c r="AL615" i="4"/>
  <c r="AM615" i="4"/>
  <c r="AN615" i="4"/>
  <c r="AO615" i="4"/>
  <c r="AT615" i="4"/>
  <c r="AW615" i="4" s="1"/>
  <c r="AX615" i="4"/>
  <c r="AZ615" i="4"/>
  <c r="AL616" i="4"/>
  <c r="AM616" i="4"/>
  <c r="AN616" i="4"/>
  <c r="AO616" i="4"/>
  <c r="AT616" i="4"/>
  <c r="AU616" i="4"/>
  <c r="AV616" i="4"/>
  <c r="AW616" i="4"/>
  <c r="AX616" i="4"/>
  <c r="AY616" i="4" s="1"/>
  <c r="AZ616" i="4"/>
  <c r="BA616" i="4"/>
  <c r="AL617" i="4"/>
  <c r="AM617" i="4"/>
  <c r="AN617" i="4"/>
  <c r="AO617" i="4"/>
  <c r="AT617" i="4"/>
  <c r="AV617" i="4" s="1"/>
  <c r="AX617" i="4"/>
  <c r="AL618" i="4"/>
  <c r="AM618" i="4"/>
  <c r="AN618" i="4"/>
  <c r="AO618" i="4"/>
  <c r="AT618" i="4"/>
  <c r="AW618" i="4" s="1"/>
  <c r="AU618" i="4"/>
  <c r="AV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U622" i="4"/>
  <c r="AX622" i="4"/>
  <c r="BA622" i="4"/>
  <c r="AL623" i="4"/>
  <c r="AM623" i="4"/>
  <c r="AN623" i="4"/>
  <c r="AO623" i="4"/>
  <c r="AT623" i="4"/>
  <c r="AX623" i="4"/>
  <c r="BA623" i="4"/>
  <c r="AL624" i="4"/>
  <c r="AM624" i="4"/>
  <c r="AN624" i="4"/>
  <c r="AO624" i="4"/>
  <c r="AT624" i="4"/>
  <c r="AX624" i="4"/>
  <c r="AL625" i="4"/>
  <c r="AM625" i="4"/>
  <c r="AN625" i="4"/>
  <c r="AO625" i="4"/>
  <c r="AT625" i="4"/>
  <c r="AU625" i="4"/>
  <c r="AX625" i="4"/>
  <c r="AL626" i="4"/>
  <c r="AM626" i="4"/>
  <c r="AN626" i="4"/>
  <c r="AO626" i="4"/>
  <c r="AT626" i="4"/>
  <c r="AX626" i="4"/>
  <c r="BA626" i="4" s="1"/>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s="1"/>
  <c r="AX629" i="4"/>
  <c r="BA629" i="4" s="1"/>
  <c r="AL630" i="4"/>
  <c r="AM630" i="4"/>
  <c r="AN630" i="4"/>
  <c r="AO630" i="4"/>
  <c r="AT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L636" i="4"/>
  <c r="AM636" i="4"/>
  <c r="AN636" i="4"/>
  <c r="AO636" i="4"/>
  <c r="AT636" i="4"/>
  <c r="AX636" i="4"/>
  <c r="BA636" i="4"/>
  <c r="AL637" i="4"/>
  <c r="AM637" i="4"/>
  <c r="AN637" i="4"/>
  <c r="AO637" i="4"/>
  <c r="AT637" i="4"/>
  <c r="AX637" i="4"/>
  <c r="BA637" i="4" s="1"/>
  <c r="AL638" i="4"/>
  <c r="AM638" i="4"/>
  <c r="AN638" i="4"/>
  <c r="AO638" i="4"/>
  <c r="AT638" i="4"/>
  <c r="AU638" i="4" s="1"/>
  <c r="AV638" i="4"/>
  <c r="AW638" i="4"/>
  <c r="AX638" i="4"/>
  <c r="AY638" i="4" s="1"/>
  <c r="AL639" i="4"/>
  <c r="AM639" i="4"/>
  <c r="AN639" i="4"/>
  <c r="AO639" i="4"/>
  <c r="AT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L644" i="4"/>
  <c r="AM644" i="4"/>
  <c r="AN644" i="4"/>
  <c r="AO644" i="4"/>
  <c r="AT644" i="4"/>
  <c r="AW644" i="4" s="1"/>
  <c r="AU644" i="4"/>
  <c r="AV644" i="4"/>
  <c r="AX644" i="4"/>
  <c r="AY644" i="4" s="1"/>
  <c r="AZ644" i="4"/>
  <c r="AL645" i="4"/>
  <c r="AM645" i="4"/>
  <c r="AN645" i="4"/>
  <c r="AO645" i="4"/>
  <c r="AT645" i="4"/>
  <c r="AX645" i="4"/>
  <c r="BA645" i="4" s="1"/>
  <c r="AL646" i="4"/>
  <c r="AM646" i="4"/>
  <c r="AN646" i="4"/>
  <c r="AO646" i="4"/>
  <c r="AT646" i="4"/>
  <c r="AU646" i="4"/>
  <c r="AX646" i="4"/>
  <c r="AZ646" i="4" s="1"/>
  <c r="AL647" i="4"/>
  <c r="AM647" i="4"/>
  <c r="AN647" i="4"/>
  <c r="AO647" i="4"/>
  <c r="AT647" i="4"/>
  <c r="AU647" i="4" s="1"/>
  <c r="AX647" i="4"/>
  <c r="BA647" i="4" s="1"/>
  <c r="AL648" i="4"/>
  <c r="AM648" i="4"/>
  <c r="AN648" i="4"/>
  <c r="AO648" i="4"/>
  <c r="AT648" i="4"/>
  <c r="AX648" i="4"/>
  <c r="AY648" i="4" s="1"/>
  <c r="AZ648" i="4"/>
  <c r="AL649" i="4"/>
  <c r="AM649" i="4"/>
  <c r="AN649" i="4"/>
  <c r="AO649" i="4"/>
  <c r="AT649" i="4"/>
  <c r="AV649" i="4" s="1"/>
  <c r="AX649" i="4"/>
  <c r="BA649" i="4" s="1"/>
  <c r="AL650" i="4"/>
  <c r="AM650" i="4"/>
  <c r="AN650" i="4"/>
  <c r="AO650" i="4"/>
  <c r="AT650" i="4"/>
  <c r="AU650" i="4"/>
  <c r="AX650" i="4"/>
  <c r="BA650" i="4" s="1"/>
  <c r="AL651" i="4"/>
  <c r="AM651" i="4"/>
  <c r="AN651" i="4"/>
  <c r="AO651" i="4"/>
  <c r="AT651" i="4"/>
  <c r="AW651" i="4" s="1"/>
  <c r="AX651" i="4"/>
  <c r="AL652" i="4"/>
  <c r="AM652" i="4"/>
  <c r="AN652" i="4"/>
  <c r="AO652" i="4"/>
  <c r="AT652" i="4"/>
  <c r="AX652" i="4"/>
  <c r="BA652" i="4" s="1"/>
  <c r="AL653" i="4"/>
  <c r="AM653" i="4"/>
  <c r="AN653" i="4"/>
  <c r="AO653" i="4"/>
  <c r="AT653" i="4"/>
  <c r="AU653" i="4"/>
  <c r="AX653" i="4"/>
  <c r="BA653" i="4"/>
  <c r="AL654" i="4"/>
  <c r="AM654" i="4"/>
  <c r="AN654" i="4"/>
  <c r="AO654" i="4"/>
  <c r="AT654" i="4"/>
  <c r="AV654" i="4" s="1"/>
  <c r="AW654" i="4"/>
  <c r="AX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U661" i="4" s="1"/>
  <c r="AV661" i="4"/>
  <c r="AW661" i="4"/>
  <c r="AX661" i="4"/>
  <c r="BA661" i="4" s="1"/>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Z664" i="4" s="1"/>
  <c r="AL665" i="4"/>
  <c r="AM665" i="4"/>
  <c r="AN665" i="4"/>
  <c r="AO665" i="4"/>
  <c r="AT665" i="4"/>
  <c r="AW665" i="4" s="1"/>
  <c r="AX665" i="4"/>
  <c r="AL666" i="4"/>
  <c r="AM666" i="4"/>
  <c r="AN666" i="4"/>
  <c r="AO666" i="4"/>
  <c r="AT666" i="4"/>
  <c r="AV666" i="4" s="1"/>
  <c r="AX666" i="4"/>
  <c r="AZ666" i="4" s="1"/>
  <c r="AL667" i="4"/>
  <c r="AM667" i="4"/>
  <c r="AN667" i="4"/>
  <c r="AO667" i="4"/>
  <c r="AT667" i="4"/>
  <c r="AX667" i="4"/>
  <c r="AZ667" i="4"/>
  <c r="AL668" i="4"/>
  <c r="AM668" i="4"/>
  <c r="AN668" i="4"/>
  <c r="AO668" i="4"/>
  <c r="AT668" i="4"/>
  <c r="AX668" i="4"/>
  <c r="AY668" i="4"/>
  <c r="AZ668" i="4"/>
  <c r="BA668" i="4"/>
  <c r="AL669" i="4"/>
  <c r="AM669" i="4"/>
  <c r="AN669" i="4"/>
  <c r="AO669" i="4"/>
  <c r="AT669" i="4"/>
  <c r="AU669" i="4"/>
  <c r="AX669" i="4"/>
  <c r="AL670" i="4"/>
  <c r="AM670" i="4"/>
  <c r="AN670" i="4"/>
  <c r="AO670" i="4"/>
  <c r="AT670" i="4"/>
  <c r="AX670" i="4"/>
  <c r="AL671" i="4"/>
  <c r="AM671" i="4"/>
  <c r="AN671" i="4"/>
  <c r="AO671" i="4"/>
  <c r="AT671" i="4"/>
  <c r="AW671" i="4"/>
  <c r="AX671" i="4"/>
  <c r="AZ671" i="4" s="1"/>
  <c r="AY671" i="4"/>
  <c r="BA671" i="4"/>
  <c r="AL672" i="4"/>
  <c r="AM672" i="4"/>
  <c r="AN672" i="4"/>
  <c r="AO672" i="4"/>
  <c r="AT672" i="4"/>
  <c r="AX672" i="4"/>
  <c r="AY672" i="4"/>
  <c r="AZ672" i="4"/>
  <c r="BA672" i="4"/>
  <c r="AL673" i="4"/>
  <c r="AM673" i="4"/>
  <c r="AN673" i="4"/>
  <c r="AO673" i="4"/>
  <c r="AT673" i="4"/>
  <c r="AU673" i="4"/>
  <c r="AX673" i="4"/>
  <c r="AL674" i="4"/>
  <c r="AM674" i="4"/>
  <c r="AN674" i="4"/>
  <c r="AO674" i="4"/>
  <c r="AT674" i="4"/>
  <c r="AX674" i="4"/>
  <c r="AL675" i="4"/>
  <c r="AM675" i="4"/>
  <c r="AN675" i="4"/>
  <c r="AO675" i="4"/>
  <c r="AT675" i="4"/>
  <c r="AW675" i="4" s="1"/>
  <c r="AX675" i="4"/>
  <c r="AZ675" i="4" s="1"/>
  <c r="AY675" i="4"/>
  <c r="BA675" i="4"/>
  <c r="AL676" i="4"/>
  <c r="AM676" i="4"/>
  <c r="AN676" i="4"/>
  <c r="AO676" i="4"/>
  <c r="AT676" i="4"/>
  <c r="AX676" i="4"/>
  <c r="AY676" i="4"/>
  <c r="AZ676" i="4"/>
  <c r="BA676" i="4"/>
  <c r="AL677" i="4"/>
  <c r="AM677" i="4"/>
  <c r="AN677" i="4"/>
  <c r="AO677" i="4"/>
  <c r="AT677" i="4"/>
  <c r="AU677" i="4"/>
  <c r="AX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BA684" i="4" s="1"/>
  <c r="AY684" i="4"/>
  <c r="AZ684" i="4"/>
  <c r="AL685" i="4"/>
  <c r="AM685" i="4"/>
  <c r="AN685" i="4"/>
  <c r="AO685" i="4"/>
  <c r="AT685" i="4"/>
  <c r="AX685" i="4"/>
  <c r="AZ685" i="4" s="1"/>
  <c r="AY685" i="4"/>
  <c r="BA685" i="4"/>
  <c r="AL686" i="4"/>
  <c r="AM686" i="4"/>
  <c r="AN686" i="4"/>
  <c r="AO686" i="4"/>
  <c r="AT686" i="4"/>
  <c r="AX686" i="4"/>
  <c r="AY686" i="4"/>
  <c r="AZ686" i="4"/>
  <c r="BA686" i="4"/>
  <c r="AL687" i="4"/>
  <c r="AM687" i="4"/>
  <c r="AN687" i="4"/>
  <c r="AO687" i="4"/>
  <c r="AT687" i="4"/>
  <c r="AW687" i="4" s="1"/>
  <c r="AU687" i="4"/>
  <c r="AV687" i="4"/>
  <c r="AX687" i="4"/>
  <c r="AY687" i="4" s="1"/>
  <c r="AZ687" i="4"/>
  <c r="BA687" i="4"/>
  <c r="AL688" i="4"/>
  <c r="AM688" i="4"/>
  <c r="AN688" i="4"/>
  <c r="AO688" i="4"/>
  <c r="AT688" i="4"/>
  <c r="AX688" i="4"/>
  <c r="AZ688" i="4"/>
  <c r="AL689" i="4"/>
  <c r="AM689" i="4"/>
  <c r="AN689" i="4"/>
  <c r="AO689" i="4"/>
  <c r="AT689" i="4"/>
  <c r="AU689" i="4" s="1"/>
  <c r="AV689" i="4"/>
  <c r="AW689" i="4"/>
  <c r="AX689" i="4"/>
  <c r="AY689" i="4" s="1"/>
  <c r="AZ689" i="4"/>
  <c r="BA689" i="4"/>
  <c r="AL690" i="4"/>
  <c r="AM690" i="4"/>
  <c r="AN690" i="4"/>
  <c r="AO690" i="4"/>
  <c r="AT690" i="4"/>
  <c r="AX690" i="4"/>
  <c r="BA690" i="4" s="1"/>
  <c r="AY690" i="4"/>
  <c r="AZ690" i="4"/>
  <c r="AL691" i="4"/>
  <c r="AM691" i="4"/>
  <c r="AN691" i="4"/>
  <c r="AO691" i="4"/>
  <c r="AT691" i="4"/>
  <c r="AX691" i="4"/>
  <c r="AY691" i="4" s="1"/>
  <c r="AZ691" i="4"/>
  <c r="BA691" i="4"/>
  <c r="AL692" i="4"/>
  <c r="AM692" i="4"/>
  <c r="AN692" i="4"/>
  <c r="AO692" i="4"/>
  <c r="AT692" i="4"/>
  <c r="AX692" i="4"/>
  <c r="AY692" i="4"/>
  <c r="AZ692" i="4"/>
  <c r="BA692" i="4"/>
  <c r="AL693" i="4"/>
  <c r="AM693" i="4"/>
  <c r="AN693" i="4"/>
  <c r="AO693" i="4"/>
  <c r="AT693" i="4"/>
  <c r="AU693" i="4" s="1"/>
  <c r="AX693" i="4"/>
  <c r="AL694" i="4"/>
  <c r="AM694" i="4"/>
  <c r="AN694" i="4"/>
  <c r="AO694" i="4"/>
  <c r="AT694" i="4"/>
  <c r="AW694" i="4" s="1"/>
  <c r="AU694" i="4"/>
  <c r="AV694" i="4"/>
  <c r="AX694" i="4"/>
  <c r="AY694" i="4"/>
  <c r="AZ694" i="4"/>
  <c r="BA694" i="4"/>
  <c r="AL695" i="4"/>
  <c r="AM695" i="4"/>
  <c r="AN695" i="4"/>
  <c r="AO695" i="4"/>
  <c r="AT695" i="4"/>
  <c r="AX695" i="4"/>
  <c r="BA695" i="4" s="1"/>
  <c r="AY695" i="4"/>
  <c r="AZ695" i="4"/>
  <c r="AL696" i="4"/>
  <c r="AM696" i="4"/>
  <c r="AN696" i="4"/>
  <c r="AO696" i="4"/>
  <c r="AT696" i="4"/>
  <c r="AW696" i="4" s="1"/>
  <c r="AU696" i="4"/>
  <c r="AV696" i="4"/>
  <c r="AX696" i="4"/>
  <c r="AL697" i="4"/>
  <c r="AM697" i="4"/>
  <c r="AN697" i="4"/>
  <c r="AO697" i="4"/>
  <c r="AT697" i="4"/>
  <c r="AU697" i="4" s="1"/>
  <c r="AX697" i="4"/>
  <c r="BA697" i="4" s="1"/>
  <c r="AY697" i="4"/>
  <c r="AZ697" i="4"/>
  <c r="AL698" i="4"/>
  <c r="AM698" i="4"/>
  <c r="AN698" i="4"/>
  <c r="AO698" i="4"/>
  <c r="AT698" i="4"/>
  <c r="AU698" i="4" s="1"/>
  <c r="AW698" i="4"/>
  <c r="AX698" i="4"/>
  <c r="AL699" i="4"/>
  <c r="AM699" i="4"/>
  <c r="AN699" i="4"/>
  <c r="AO699" i="4"/>
  <c r="AT699" i="4"/>
  <c r="AX699" i="4"/>
  <c r="AY699" i="4"/>
  <c r="AL700" i="4"/>
  <c r="AM700" i="4"/>
  <c r="AN700" i="4"/>
  <c r="AO700" i="4"/>
  <c r="AT700" i="4"/>
  <c r="AX700" i="4"/>
  <c r="AY700" i="4"/>
  <c r="AL701" i="4"/>
  <c r="AM701" i="4"/>
  <c r="AN701" i="4"/>
  <c r="AO701" i="4"/>
  <c r="AT701" i="4"/>
  <c r="AU701" i="4"/>
  <c r="AX701" i="4"/>
  <c r="AY701" i="4"/>
  <c r="AZ701" i="4"/>
  <c r="BA701" i="4"/>
  <c r="AL702" i="4"/>
  <c r="AM702" i="4"/>
  <c r="AN702" i="4"/>
  <c r="AO702" i="4"/>
  <c r="AT702" i="4"/>
  <c r="AU702" i="4"/>
  <c r="AX702" i="4"/>
  <c r="AZ702" i="4" s="1"/>
  <c r="AY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Z706" i="4" s="1"/>
  <c r="AY706" i="4"/>
  <c r="BA706" i="4"/>
  <c r="AL707" i="4"/>
  <c r="AM707" i="4"/>
  <c r="AN707" i="4"/>
  <c r="AO707" i="4"/>
  <c r="AT707" i="4"/>
  <c r="AX707" i="4"/>
  <c r="AY707" i="4"/>
  <c r="AZ707" i="4"/>
  <c r="BA707" i="4"/>
  <c r="AL708" i="4"/>
  <c r="AM708" i="4"/>
  <c r="AN708" i="4"/>
  <c r="AO708" i="4"/>
  <c r="AT708" i="4"/>
  <c r="AX708" i="4"/>
  <c r="AL709" i="4"/>
  <c r="AM709" i="4"/>
  <c r="AN709" i="4"/>
  <c r="AO709" i="4"/>
  <c r="AT709" i="4"/>
  <c r="AU709" i="4"/>
  <c r="AX709" i="4"/>
  <c r="AL710" i="4"/>
  <c r="AM710" i="4"/>
  <c r="AN710" i="4"/>
  <c r="AO710" i="4"/>
  <c r="AT710" i="4"/>
  <c r="AX710" i="4"/>
  <c r="AZ710" i="4"/>
  <c r="AL711" i="4"/>
  <c r="AM711" i="4"/>
  <c r="AN711" i="4"/>
  <c r="AO711" i="4"/>
  <c r="AT711" i="4"/>
  <c r="AU711" i="4" s="1"/>
  <c r="AX711" i="4"/>
  <c r="BA711" i="4" s="1"/>
  <c r="AY711" i="4"/>
  <c r="AL712" i="4"/>
  <c r="AM712" i="4"/>
  <c r="AN712" i="4"/>
  <c r="AO712" i="4"/>
  <c r="AT712" i="4"/>
  <c r="AW712" i="4" s="1"/>
  <c r="AU712" i="4"/>
  <c r="AV712" i="4"/>
  <c r="AX712" i="4"/>
  <c r="AZ712" i="4" s="1"/>
  <c r="AL713" i="4"/>
  <c r="AM713" i="4"/>
  <c r="AN713" i="4"/>
  <c r="AO713" i="4"/>
  <c r="AT713" i="4"/>
  <c r="AU713" i="4"/>
  <c r="AX713" i="4"/>
  <c r="BA713" i="4" s="1"/>
  <c r="AZ713" i="4"/>
  <c r="AL714" i="4"/>
  <c r="AM714" i="4"/>
  <c r="AN714" i="4"/>
  <c r="AO714" i="4"/>
  <c r="AT714" i="4"/>
  <c r="AU714" i="4" s="1"/>
  <c r="AW714" i="4"/>
  <c r="AX714" i="4"/>
  <c r="AZ714" i="4"/>
  <c r="AL715" i="4"/>
  <c r="AM715" i="4"/>
  <c r="AN715" i="4"/>
  <c r="AO715" i="4"/>
  <c r="AT715" i="4"/>
  <c r="AX715" i="4"/>
  <c r="AY715" i="4" s="1"/>
  <c r="AL716" i="4"/>
  <c r="AM716" i="4"/>
  <c r="AN716" i="4"/>
  <c r="AO716" i="4"/>
  <c r="AT716" i="4"/>
  <c r="AX716" i="4"/>
  <c r="AL717" i="4"/>
  <c r="AM717" i="4"/>
  <c r="AN717" i="4"/>
  <c r="AO717" i="4"/>
  <c r="AT717" i="4"/>
  <c r="AX717" i="4"/>
  <c r="AZ717" i="4"/>
  <c r="AL718" i="4"/>
  <c r="AM718" i="4"/>
  <c r="AN718" i="4"/>
  <c r="AO718" i="4"/>
  <c r="AT718" i="4"/>
  <c r="AX718" i="4"/>
  <c r="AZ718" i="4" s="1"/>
  <c r="AY718" i="4"/>
  <c r="BA718" i="4"/>
  <c r="AL719" i="4"/>
  <c r="AM719" i="4"/>
  <c r="AN719" i="4"/>
  <c r="AO719" i="4"/>
  <c r="AT719" i="4"/>
  <c r="AU719" i="4" s="1"/>
  <c r="AX719" i="4"/>
  <c r="BA719" i="4" s="1"/>
  <c r="AY719" i="4"/>
  <c r="AL720" i="4"/>
  <c r="AM720" i="4"/>
  <c r="AN720" i="4"/>
  <c r="AO720" i="4"/>
  <c r="AT720" i="4"/>
  <c r="AW720" i="4" s="1"/>
  <c r="AU720" i="4"/>
  <c r="AV720" i="4"/>
  <c r="AX720" i="4"/>
  <c r="BA720" i="4" s="1"/>
  <c r="AZ720" i="4"/>
  <c r="AL721" i="4"/>
  <c r="AM721" i="4"/>
  <c r="AN721" i="4"/>
  <c r="AO721" i="4"/>
  <c r="AT721" i="4"/>
  <c r="AX721" i="4"/>
  <c r="BA721" i="4" s="1"/>
  <c r="AY721" i="4"/>
  <c r="AL722" i="4"/>
  <c r="AM722" i="4"/>
  <c r="AN722" i="4"/>
  <c r="AO722" i="4"/>
  <c r="AT722" i="4"/>
  <c r="AU722" i="4" s="1"/>
  <c r="AW722" i="4"/>
  <c r="AX722" i="4"/>
  <c r="AL723" i="4"/>
  <c r="AM723" i="4"/>
  <c r="AN723" i="4"/>
  <c r="AO723" i="4"/>
  <c r="AT723" i="4"/>
  <c r="AX723" i="4"/>
  <c r="AL724" i="4"/>
  <c r="AM724" i="4"/>
  <c r="AN724" i="4"/>
  <c r="AO724" i="4"/>
  <c r="AT724" i="4"/>
  <c r="AX724" i="4"/>
  <c r="AL725" i="4"/>
  <c r="AM725" i="4"/>
  <c r="AN725" i="4"/>
  <c r="AO725" i="4"/>
  <c r="AT725" i="4"/>
  <c r="AX725" i="4"/>
  <c r="AL726" i="4"/>
  <c r="AM726" i="4"/>
  <c r="AN726" i="4"/>
  <c r="AO726" i="4"/>
  <c r="AT726" i="4"/>
  <c r="AX726" i="4"/>
  <c r="AY726" i="4"/>
  <c r="AZ726" i="4"/>
  <c r="BA726" i="4"/>
  <c r="AL727" i="4"/>
  <c r="AM727" i="4"/>
  <c r="AN727" i="4"/>
  <c r="AO727" i="4"/>
  <c r="AT727" i="4"/>
  <c r="AX727" i="4"/>
  <c r="BA727" i="4" s="1"/>
  <c r="AZ727" i="4"/>
  <c r="AL728" i="4"/>
  <c r="AM728" i="4"/>
  <c r="AN728" i="4"/>
  <c r="AO728" i="4"/>
  <c r="AT728" i="4"/>
  <c r="AX728" i="4"/>
  <c r="AZ728" i="4" s="1"/>
  <c r="BA728" i="4"/>
  <c r="AL729" i="4"/>
  <c r="AM729" i="4"/>
  <c r="AN729" i="4"/>
  <c r="AO729" i="4"/>
  <c r="AT729" i="4"/>
  <c r="AX729" i="4"/>
  <c r="AY729" i="4" s="1"/>
  <c r="BA729" i="4"/>
  <c r="AL730" i="4"/>
  <c r="AM730" i="4"/>
  <c r="AN730" i="4"/>
  <c r="AO730" i="4"/>
  <c r="AT730" i="4"/>
  <c r="AX730" i="4"/>
  <c r="AY730" i="4"/>
  <c r="AZ730" i="4"/>
  <c r="BA730" i="4"/>
  <c r="AL731" i="4"/>
  <c r="AM731" i="4"/>
  <c r="AN731" i="4"/>
  <c r="AO731" i="4"/>
  <c r="AT731" i="4"/>
  <c r="AX731" i="4"/>
  <c r="BA731" i="4" s="1"/>
  <c r="AY731" i="4"/>
  <c r="AZ731" i="4"/>
  <c r="AL732" i="4"/>
  <c r="AM732" i="4"/>
  <c r="AN732" i="4"/>
  <c r="AO732" i="4"/>
  <c r="AT732" i="4"/>
  <c r="AX732" i="4"/>
  <c r="AZ732" i="4" s="1"/>
  <c r="AY732" i="4"/>
  <c r="BA732" i="4"/>
  <c r="AL733" i="4"/>
  <c r="AM733" i="4"/>
  <c r="AN733" i="4"/>
  <c r="AO733" i="4"/>
  <c r="AT733" i="4"/>
  <c r="AX733" i="4"/>
  <c r="AY733" i="4" s="1"/>
  <c r="AZ733" i="4"/>
  <c r="BA733" i="4"/>
  <c r="AL734" i="4"/>
  <c r="AM734" i="4"/>
  <c r="AN734" i="4"/>
  <c r="AO734" i="4"/>
  <c r="AT734" i="4"/>
  <c r="AX734" i="4"/>
  <c r="AY734" i="4"/>
  <c r="AZ734" i="4"/>
  <c r="BA734" i="4"/>
  <c r="AL735" i="4"/>
  <c r="AM735" i="4"/>
  <c r="AN735" i="4"/>
  <c r="AO735" i="4"/>
  <c r="AT735" i="4"/>
  <c r="AX735" i="4"/>
  <c r="BA735" i="4" s="1"/>
  <c r="AY735" i="4"/>
  <c r="AL736" i="4"/>
  <c r="AM736" i="4"/>
  <c r="AN736" i="4"/>
  <c r="AO736" i="4"/>
  <c r="AT736" i="4"/>
  <c r="AX736" i="4"/>
  <c r="AZ736" i="4" s="1"/>
  <c r="AY736" i="4"/>
  <c r="AL737" i="4"/>
  <c r="AM737" i="4"/>
  <c r="AN737" i="4"/>
  <c r="AO737" i="4"/>
  <c r="AT737" i="4"/>
  <c r="AX737" i="4"/>
  <c r="AY737" i="4" s="1"/>
  <c r="AZ737" i="4"/>
  <c r="AL738" i="4"/>
  <c r="AM738" i="4"/>
  <c r="AN738" i="4"/>
  <c r="AO738" i="4"/>
  <c r="AT738" i="4"/>
  <c r="AX738" i="4"/>
  <c r="AY738" i="4"/>
  <c r="AZ738" i="4"/>
  <c r="BA738" i="4"/>
  <c r="AL739" i="4"/>
  <c r="AM739" i="4"/>
  <c r="AN739" i="4"/>
  <c r="AO739" i="4"/>
  <c r="AT739" i="4"/>
  <c r="AX739" i="4"/>
  <c r="AL740" i="4"/>
  <c r="AM740" i="4"/>
  <c r="AN740" i="4"/>
  <c r="AO740" i="4"/>
  <c r="AT740" i="4"/>
  <c r="AX740" i="4"/>
  <c r="AL741" i="4"/>
  <c r="AM741" i="4"/>
  <c r="AN741" i="4"/>
  <c r="AO741" i="4"/>
  <c r="AT741" i="4"/>
  <c r="AX741" i="4"/>
  <c r="AL742" i="4"/>
  <c r="AM742" i="4"/>
  <c r="AN742" i="4"/>
  <c r="AO742" i="4"/>
  <c r="AT742" i="4"/>
  <c r="AX742" i="4"/>
  <c r="AY742" i="4"/>
  <c r="AZ742" i="4"/>
  <c r="BA742" i="4"/>
  <c r="AL743" i="4"/>
  <c r="AM743" i="4"/>
  <c r="AN743" i="4"/>
  <c r="AO743" i="4"/>
  <c r="AT743" i="4"/>
  <c r="AX743" i="4"/>
  <c r="BA743" i="4" s="1"/>
  <c r="AZ743" i="4"/>
  <c r="AL744" i="4"/>
  <c r="AM744" i="4"/>
  <c r="AN744" i="4"/>
  <c r="AO744" i="4"/>
  <c r="AT744" i="4"/>
  <c r="AX744" i="4"/>
  <c r="AZ744" i="4" s="1"/>
  <c r="BA744" i="4"/>
  <c r="AL745" i="4"/>
  <c r="AM745" i="4"/>
  <c r="AN745" i="4"/>
  <c r="AO745" i="4"/>
  <c r="AT745" i="4"/>
  <c r="AX745" i="4"/>
  <c r="AY745" i="4" s="1"/>
  <c r="BA745" i="4"/>
  <c r="AL746" i="4"/>
  <c r="AM746" i="4"/>
  <c r="AN746" i="4"/>
  <c r="AO746" i="4"/>
  <c r="AT746" i="4"/>
  <c r="AX746" i="4"/>
  <c r="AY746" i="4"/>
  <c r="AZ746" i="4"/>
  <c r="BA746" i="4"/>
  <c r="AL747" i="4"/>
  <c r="AM747" i="4"/>
  <c r="AN747" i="4"/>
  <c r="AO747" i="4"/>
  <c r="AT747" i="4"/>
  <c r="AX747" i="4"/>
  <c r="BA747" i="4" s="1"/>
  <c r="AY747" i="4"/>
  <c r="AZ747" i="4"/>
  <c r="AL748" i="4"/>
  <c r="AM748" i="4"/>
  <c r="AN748" i="4"/>
  <c r="AO748" i="4"/>
  <c r="AT748" i="4"/>
  <c r="AX748" i="4"/>
  <c r="AZ748" i="4" s="1"/>
  <c r="AY748" i="4"/>
  <c r="BA748" i="4"/>
  <c r="AL749" i="4"/>
  <c r="AM749" i="4"/>
  <c r="AN749" i="4"/>
  <c r="AO749" i="4"/>
  <c r="AT749" i="4"/>
  <c r="AX749" i="4"/>
  <c r="AY749" i="4" s="1"/>
  <c r="AZ749" i="4"/>
  <c r="BA749" i="4"/>
  <c r="AL750" i="4"/>
  <c r="AM750" i="4"/>
  <c r="AN750" i="4"/>
  <c r="AO750" i="4"/>
  <c r="AT750" i="4"/>
  <c r="AX750" i="4"/>
  <c r="AY750" i="4"/>
  <c r="AZ750" i="4"/>
  <c r="BA750" i="4"/>
  <c r="AL751" i="4"/>
  <c r="AM751" i="4"/>
  <c r="AN751" i="4"/>
  <c r="AO751" i="4"/>
  <c r="AT751" i="4"/>
  <c r="AX751" i="4"/>
  <c r="BA751" i="4" s="1"/>
  <c r="AY751" i="4"/>
  <c r="AL752" i="4"/>
  <c r="AM752" i="4"/>
  <c r="AN752" i="4"/>
  <c r="AO752" i="4"/>
  <c r="AT752" i="4"/>
  <c r="AX752" i="4"/>
  <c r="AZ752" i="4" s="1"/>
  <c r="AY752" i="4"/>
  <c r="AL753" i="4"/>
  <c r="AM753" i="4"/>
  <c r="AN753" i="4"/>
  <c r="AO753" i="4"/>
  <c r="AT753" i="4"/>
  <c r="AX753" i="4"/>
  <c r="AY753" i="4" s="1"/>
  <c r="AZ753" i="4"/>
  <c r="AL754" i="4"/>
  <c r="AM754" i="4"/>
  <c r="AN754" i="4"/>
  <c r="AO754" i="4"/>
  <c r="AT754" i="4"/>
  <c r="AX754" i="4"/>
  <c r="AY754" i="4"/>
  <c r="AZ754" i="4"/>
  <c r="BA754" i="4"/>
  <c r="AL755" i="4"/>
  <c r="AM755" i="4"/>
  <c r="AN755" i="4"/>
  <c r="AO755" i="4"/>
  <c r="AT755" i="4"/>
  <c r="AX755" i="4"/>
  <c r="AL756" i="4"/>
  <c r="AM756" i="4"/>
  <c r="AN756" i="4"/>
  <c r="AO756" i="4"/>
  <c r="AT756" i="4"/>
  <c r="AX756" i="4"/>
  <c r="AL757" i="4"/>
  <c r="AM757" i="4"/>
  <c r="AN757" i="4"/>
  <c r="AO757" i="4"/>
  <c r="AT757" i="4"/>
  <c r="AX757" i="4"/>
  <c r="AL758" i="4"/>
  <c r="AM758" i="4"/>
  <c r="AN758" i="4"/>
  <c r="AO758" i="4"/>
  <c r="AT758" i="4"/>
  <c r="AX758" i="4"/>
  <c r="AY758" i="4"/>
  <c r="AZ758" i="4"/>
  <c r="BA758" i="4"/>
  <c r="AL759" i="4"/>
  <c r="AM759" i="4"/>
  <c r="AN759" i="4"/>
  <c r="AO759" i="4"/>
  <c r="AT759" i="4"/>
  <c r="AX759" i="4"/>
  <c r="BA759" i="4" s="1"/>
  <c r="AZ759" i="4"/>
  <c r="AL760" i="4"/>
  <c r="AM760" i="4"/>
  <c r="AN760" i="4"/>
  <c r="AO760" i="4"/>
  <c r="AT760" i="4"/>
  <c r="AX760" i="4"/>
  <c r="AZ760" i="4" s="1"/>
  <c r="BA760" i="4"/>
  <c r="AL761" i="4"/>
  <c r="AM761" i="4"/>
  <c r="AN761" i="4"/>
  <c r="AO761" i="4"/>
  <c r="AT761" i="4"/>
  <c r="AX761" i="4"/>
  <c r="AY761" i="4" s="1"/>
  <c r="BA761" i="4"/>
  <c r="AL762" i="4"/>
  <c r="AM762" i="4"/>
  <c r="AN762" i="4"/>
  <c r="AO762" i="4"/>
  <c r="AT762" i="4"/>
  <c r="AX762" i="4"/>
  <c r="AY762" i="4"/>
  <c r="AZ762" i="4"/>
  <c r="BA762" i="4"/>
  <c r="AL763" i="4"/>
  <c r="AM763" i="4"/>
  <c r="AN763" i="4"/>
  <c r="AO763" i="4"/>
  <c r="AT763" i="4"/>
  <c r="AX763" i="4"/>
  <c r="BA763" i="4" s="1"/>
  <c r="AY763" i="4"/>
  <c r="AZ763" i="4"/>
  <c r="AL764" i="4"/>
  <c r="AM764" i="4"/>
  <c r="AN764" i="4"/>
  <c r="AO764" i="4"/>
  <c r="AT764" i="4"/>
  <c r="AX764" i="4"/>
  <c r="AZ764" i="4" s="1"/>
  <c r="AY764" i="4"/>
  <c r="BA764" i="4"/>
  <c r="AL765" i="4"/>
  <c r="AM765" i="4"/>
  <c r="AN765" i="4"/>
  <c r="AO765" i="4"/>
  <c r="AT765" i="4"/>
  <c r="AX765" i="4"/>
  <c r="AY765" i="4" s="1"/>
  <c r="AZ765" i="4"/>
  <c r="BA765" i="4"/>
  <c r="AL766" i="4"/>
  <c r="AM766" i="4"/>
  <c r="AN766" i="4"/>
  <c r="AO766" i="4"/>
  <c r="AT766" i="4"/>
  <c r="AX766" i="4"/>
  <c r="AY766" i="4"/>
  <c r="AZ766" i="4"/>
  <c r="BA766" i="4"/>
  <c r="AL767" i="4"/>
  <c r="AM767" i="4"/>
  <c r="AN767" i="4"/>
  <c r="AO767" i="4"/>
  <c r="AT767" i="4"/>
  <c r="AX767" i="4"/>
  <c r="BA767" i="4" s="1"/>
  <c r="AY767" i="4"/>
  <c r="AL768" i="4"/>
  <c r="AM768" i="4"/>
  <c r="AN768" i="4"/>
  <c r="AO768" i="4"/>
  <c r="AT768" i="4"/>
  <c r="AX768" i="4"/>
  <c r="AZ768" i="4" s="1"/>
  <c r="AY768" i="4"/>
  <c r="AL769" i="4"/>
  <c r="AM769" i="4"/>
  <c r="AN769" i="4"/>
  <c r="AO769" i="4"/>
  <c r="AT769" i="4"/>
  <c r="AX769" i="4"/>
  <c r="AY769" i="4" s="1"/>
  <c r="AZ769" i="4"/>
  <c r="AL770" i="4"/>
  <c r="AM770" i="4"/>
  <c r="AN770" i="4"/>
  <c r="AO770" i="4"/>
  <c r="AT770" i="4"/>
  <c r="AX770" i="4"/>
  <c r="AY770" i="4"/>
  <c r="AZ770" i="4"/>
  <c r="BA770" i="4"/>
  <c r="AL771" i="4"/>
  <c r="AM771" i="4"/>
  <c r="AN771" i="4"/>
  <c r="AO771" i="4"/>
  <c r="AT771" i="4"/>
  <c r="AX771" i="4"/>
  <c r="AL772" i="4"/>
  <c r="AM772" i="4"/>
  <c r="AN772" i="4"/>
  <c r="AO772" i="4"/>
  <c r="AT772" i="4"/>
  <c r="AX772" i="4"/>
  <c r="AL773" i="4"/>
  <c r="AM773" i="4"/>
  <c r="AN773" i="4"/>
  <c r="AO773" i="4"/>
  <c r="AT773" i="4"/>
  <c r="AX773" i="4"/>
  <c r="AL774" i="4"/>
  <c r="AM774" i="4"/>
  <c r="AN774" i="4"/>
  <c r="AO774" i="4"/>
  <c r="AT774" i="4"/>
  <c r="AX774" i="4"/>
  <c r="AY774" i="4"/>
  <c r="AZ774" i="4"/>
  <c r="BA774" i="4"/>
  <c r="AL775" i="4"/>
  <c r="AM775" i="4"/>
  <c r="AN775" i="4"/>
  <c r="AO775" i="4"/>
  <c r="AT775" i="4"/>
  <c r="AX775" i="4"/>
  <c r="BA775" i="4" s="1"/>
  <c r="AZ775" i="4"/>
  <c r="AL776" i="4"/>
  <c r="AM776" i="4"/>
  <c r="AN776" i="4"/>
  <c r="AO776" i="4"/>
  <c r="AT776" i="4"/>
  <c r="AX776" i="4"/>
  <c r="AZ776" i="4" s="1"/>
  <c r="BA776" i="4"/>
  <c r="AL777" i="4"/>
  <c r="AM777" i="4"/>
  <c r="AN777" i="4"/>
  <c r="AO777" i="4"/>
  <c r="AT777" i="4"/>
  <c r="AX777" i="4"/>
  <c r="AY777" i="4" s="1"/>
  <c r="BA777" i="4"/>
  <c r="AL778" i="4"/>
  <c r="AM778" i="4"/>
  <c r="AN778" i="4"/>
  <c r="AO778" i="4"/>
  <c r="AT778" i="4"/>
  <c r="AX778" i="4"/>
  <c r="AY778" i="4"/>
  <c r="AZ778" i="4"/>
  <c r="BA778" i="4"/>
  <c r="AL779" i="4"/>
  <c r="AM779" i="4"/>
  <c r="AN779" i="4"/>
  <c r="AO779" i="4"/>
  <c r="AT779" i="4"/>
  <c r="AX779" i="4"/>
  <c r="BA779" i="4" s="1"/>
  <c r="AY779" i="4"/>
  <c r="AZ779" i="4"/>
  <c r="AL780" i="4"/>
  <c r="AM780" i="4"/>
  <c r="AN780" i="4"/>
  <c r="AO780" i="4"/>
  <c r="AT780" i="4"/>
  <c r="AX780" i="4"/>
  <c r="AZ780" i="4" s="1"/>
  <c r="AY780" i="4"/>
  <c r="BA780" i="4"/>
  <c r="AL781" i="4"/>
  <c r="AM781" i="4"/>
  <c r="AN781" i="4"/>
  <c r="AO781" i="4"/>
  <c r="AT781" i="4"/>
  <c r="AX781" i="4"/>
  <c r="AY781" i="4" s="1"/>
  <c r="AZ781" i="4"/>
  <c r="BA781" i="4"/>
  <c r="AL782" i="4"/>
  <c r="AM782" i="4"/>
  <c r="AN782" i="4"/>
  <c r="AO782" i="4"/>
  <c r="AT782" i="4"/>
  <c r="AX782" i="4"/>
  <c r="AY782" i="4"/>
  <c r="AZ782" i="4"/>
  <c r="BA782" i="4"/>
  <c r="AL783" i="4"/>
  <c r="AM783" i="4"/>
  <c r="AN783" i="4"/>
  <c r="AO783" i="4"/>
  <c r="AT783" i="4"/>
  <c r="AX783" i="4"/>
  <c r="BA783" i="4" s="1"/>
  <c r="AY783" i="4"/>
  <c r="AL784" i="4"/>
  <c r="AM784" i="4"/>
  <c r="AN784" i="4"/>
  <c r="AO784" i="4"/>
  <c r="AT784" i="4"/>
  <c r="AX784" i="4"/>
  <c r="AZ784" i="4" s="1"/>
  <c r="AY784" i="4"/>
  <c r="AL785" i="4"/>
  <c r="AM785" i="4"/>
  <c r="AN785" i="4"/>
  <c r="AO785" i="4"/>
  <c r="AT785" i="4"/>
  <c r="AX785" i="4"/>
  <c r="AY785" i="4" s="1"/>
  <c r="AZ785" i="4"/>
  <c r="AL786" i="4"/>
  <c r="AM786" i="4"/>
  <c r="AN786" i="4"/>
  <c r="AO786" i="4"/>
  <c r="AT786" i="4"/>
  <c r="AX786" i="4"/>
  <c r="AY786" i="4"/>
  <c r="AZ786" i="4"/>
  <c r="BA786" i="4"/>
  <c r="AL787" i="4"/>
  <c r="AM787" i="4"/>
  <c r="AN787" i="4"/>
  <c r="AO787" i="4"/>
  <c r="AT787" i="4"/>
  <c r="AX787" i="4"/>
  <c r="AL788" i="4"/>
  <c r="AM788" i="4"/>
  <c r="AN788" i="4"/>
  <c r="AO788" i="4"/>
  <c r="AT788" i="4"/>
  <c r="AX788" i="4"/>
  <c r="AL789" i="4"/>
  <c r="AM789" i="4"/>
  <c r="AN789" i="4"/>
  <c r="AO789" i="4"/>
  <c r="AT789" i="4"/>
  <c r="AX789" i="4"/>
  <c r="AL790" i="4"/>
  <c r="AM790" i="4"/>
  <c r="AN790" i="4"/>
  <c r="AO790" i="4"/>
  <c r="AT790" i="4"/>
  <c r="AX790" i="4"/>
  <c r="AY790" i="4"/>
  <c r="AZ790" i="4"/>
  <c r="BA790" i="4"/>
  <c r="AL791" i="4"/>
  <c r="AM791" i="4"/>
  <c r="AN791" i="4"/>
  <c r="AO791" i="4"/>
  <c r="AT791" i="4"/>
  <c r="AX791" i="4"/>
  <c r="BA791" i="4" s="1"/>
  <c r="AY791" i="4"/>
  <c r="AZ791" i="4"/>
  <c r="AL792" i="4"/>
  <c r="AM792" i="4"/>
  <c r="AN792" i="4"/>
  <c r="AO792" i="4"/>
  <c r="AT792" i="4"/>
  <c r="AX792" i="4"/>
  <c r="AZ792" i="4" s="1"/>
  <c r="BA792" i="4"/>
  <c r="AL793" i="4"/>
  <c r="AM793" i="4"/>
  <c r="AN793" i="4"/>
  <c r="AO793" i="4"/>
  <c r="AT793" i="4"/>
  <c r="AX793" i="4"/>
  <c r="AY793" i="4" s="1"/>
  <c r="BA793" i="4"/>
  <c r="AL794" i="4"/>
  <c r="AM794" i="4"/>
  <c r="AN794" i="4"/>
  <c r="AO794" i="4"/>
  <c r="AT794" i="4"/>
  <c r="AX794" i="4"/>
  <c r="AY794" i="4"/>
  <c r="AZ794" i="4"/>
  <c r="BA794" i="4"/>
  <c r="AL795" i="4"/>
  <c r="AM795" i="4"/>
  <c r="AN795" i="4"/>
  <c r="AO795" i="4"/>
  <c r="AT795" i="4"/>
  <c r="AX795" i="4"/>
  <c r="BA795" i="4" s="1"/>
  <c r="AY795" i="4"/>
  <c r="AZ795" i="4"/>
  <c r="AL796" i="4"/>
  <c r="AM796" i="4"/>
  <c r="AN796" i="4"/>
  <c r="AO796" i="4"/>
  <c r="AT796" i="4"/>
  <c r="AX796" i="4"/>
  <c r="AZ796" i="4" s="1"/>
  <c r="AY796" i="4"/>
  <c r="BA796" i="4"/>
  <c r="AL797" i="4"/>
  <c r="AM797" i="4"/>
  <c r="AN797" i="4"/>
  <c r="AO797" i="4"/>
  <c r="AT797" i="4"/>
  <c r="AX797" i="4"/>
  <c r="AY797" i="4" s="1"/>
  <c r="AZ797" i="4"/>
  <c r="BA797" i="4"/>
  <c r="AL798" i="4"/>
  <c r="AM798" i="4"/>
  <c r="AN798" i="4"/>
  <c r="AO798" i="4"/>
  <c r="AT798" i="4"/>
  <c r="AX798" i="4"/>
  <c r="AY798" i="4"/>
  <c r="AZ798" i="4"/>
  <c r="BA798" i="4"/>
  <c r="AL799" i="4"/>
  <c r="AM799" i="4"/>
  <c r="AN799" i="4"/>
  <c r="AO799" i="4"/>
  <c r="AT799" i="4"/>
  <c r="AX799" i="4"/>
  <c r="BA799" i="4" s="1"/>
  <c r="AY799" i="4"/>
  <c r="AL800" i="4"/>
  <c r="AM800" i="4"/>
  <c r="AN800" i="4"/>
  <c r="AO800" i="4"/>
  <c r="AT800" i="4"/>
  <c r="AX800" i="4"/>
  <c r="AZ800" i="4" s="1"/>
  <c r="AY800" i="4"/>
  <c r="AL801" i="4"/>
  <c r="AM801" i="4"/>
  <c r="AN801" i="4"/>
  <c r="AO801" i="4"/>
  <c r="AT801" i="4"/>
  <c r="AX801" i="4"/>
  <c r="AY801" i="4" s="1"/>
  <c r="AZ801" i="4"/>
  <c r="AL802" i="4"/>
  <c r="AM802" i="4"/>
  <c r="AN802" i="4"/>
  <c r="AO802" i="4"/>
  <c r="AT802" i="4"/>
  <c r="AX802" i="4"/>
  <c r="AY802" i="4"/>
  <c r="AZ802" i="4"/>
  <c r="BA802" i="4"/>
  <c r="AL803" i="4"/>
  <c r="AM803" i="4"/>
  <c r="AN803" i="4"/>
  <c r="AO803" i="4"/>
  <c r="AT803" i="4"/>
  <c r="AX803" i="4"/>
  <c r="AL804" i="4"/>
  <c r="AM804" i="4"/>
  <c r="AN804" i="4"/>
  <c r="AO804" i="4"/>
  <c r="AT804" i="4"/>
  <c r="AX804" i="4"/>
  <c r="AL805" i="4"/>
  <c r="AM805" i="4"/>
  <c r="AN805" i="4"/>
  <c r="AO805" i="4"/>
  <c r="AT805" i="4"/>
  <c r="AX805" i="4"/>
  <c r="AL806" i="4"/>
  <c r="AM806" i="4"/>
  <c r="AN806" i="4"/>
  <c r="AO806" i="4"/>
  <c r="AT806" i="4"/>
  <c r="AX806" i="4"/>
  <c r="AY806" i="4"/>
  <c r="AZ806" i="4"/>
  <c r="BA806" i="4"/>
  <c r="AL807" i="4"/>
  <c r="AM807" i="4"/>
  <c r="AN807" i="4"/>
  <c r="AO807" i="4"/>
  <c r="AT807" i="4"/>
  <c r="AX807" i="4"/>
  <c r="BA807" i="4" s="1"/>
  <c r="AZ807" i="4"/>
  <c r="AL808" i="4"/>
  <c r="AM808" i="4"/>
  <c r="AN808" i="4"/>
  <c r="AO808" i="4"/>
  <c r="AT808" i="4"/>
  <c r="AX808" i="4"/>
  <c r="AZ808" i="4" s="1"/>
  <c r="BA808" i="4"/>
  <c r="AL809" i="4"/>
  <c r="AM809" i="4"/>
  <c r="AN809" i="4"/>
  <c r="AO809" i="4"/>
  <c r="AT809" i="4"/>
  <c r="AX809" i="4"/>
  <c r="AY809" i="4" s="1"/>
  <c r="BA809" i="4"/>
  <c r="AL810" i="4"/>
  <c r="AM810" i="4"/>
  <c r="AN810" i="4"/>
  <c r="AO810" i="4"/>
  <c r="AT810" i="4"/>
  <c r="AX810" i="4"/>
  <c r="AY810" i="4"/>
  <c r="AZ810" i="4"/>
  <c r="BA810" i="4"/>
  <c r="AL811" i="4"/>
  <c r="AM811" i="4"/>
  <c r="AN811" i="4"/>
  <c r="AO811" i="4"/>
  <c r="AT811" i="4"/>
  <c r="AX811" i="4"/>
  <c r="BA811" i="4" s="1"/>
  <c r="AY811" i="4"/>
  <c r="AZ811" i="4"/>
  <c r="AL812" i="4"/>
  <c r="AM812" i="4"/>
  <c r="AN812" i="4"/>
  <c r="AO812" i="4"/>
  <c r="AT812" i="4"/>
  <c r="AX812" i="4"/>
  <c r="AZ812" i="4" s="1"/>
  <c r="AY812" i="4"/>
  <c r="BA812" i="4"/>
  <c r="AL813" i="4"/>
  <c r="AM813" i="4"/>
  <c r="AN813" i="4"/>
  <c r="AO813" i="4"/>
  <c r="AT813" i="4"/>
  <c r="AX813" i="4"/>
  <c r="AY813" i="4" s="1"/>
  <c r="AZ813" i="4"/>
  <c r="BA813" i="4"/>
  <c r="AL814" i="4"/>
  <c r="AM814" i="4"/>
  <c r="AN814" i="4"/>
  <c r="AO814" i="4"/>
  <c r="AT814" i="4"/>
  <c r="AX814" i="4"/>
  <c r="AY814" i="4"/>
  <c r="AZ814" i="4"/>
  <c r="BA814" i="4"/>
  <c r="AL815" i="4"/>
  <c r="AM815" i="4"/>
  <c r="AN815" i="4"/>
  <c r="AO815" i="4"/>
  <c r="AT815" i="4"/>
  <c r="AX815" i="4"/>
  <c r="BA815" i="4" s="1"/>
  <c r="AY815" i="4"/>
  <c r="AL816" i="4"/>
  <c r="AM816" i="4"/>
  <c r="AN816" i="4"/>
  <c r="AO816" i="4"/>
  <c r="AT816" i="4"/>
  <c r="AX816" i="4"/>
  <c r="AZ816" i="4" s="1"/>
  <c r="AY816" i="4"/>
  <c r="AL817" i="4"/>
  <c r="AM817" i="4"/>
  <c r="AN817" i="4"/>
  <c r="AO817" i="4"/>
  <c r="AT817" i="4"/>
  <c r="AX817" i="4"/>
  <c r="AY817" i="4" s="1"/>
  <c r="AZ817" i="4"/>
  <c r="AL818" i="4"/>
  <c r="AM818" i="4"/>
  <c r="AN818" i="4"/>
  <c r="AO818" i="4"/>
  <c r="AT818" i="4"/>
  <c r="AX818" i="4"/>
  <c r="AY818" i="4"/>
  <c r="AZ818" i="4"/>
  <c r="BA818" i="4"/>
  <c r="AL819" i="4"/>
  <c r="AM819" i="4"/>
  <c r="AN819" i="4"/>
  <c r="AO819" i="4"/>
  <c r="AT819" i="4"/>
  <c r="AX819" i="4"/>
  <c r="AL820" i="4"/>
  <c r="AM820" i="4"/>
  <c r="AN820" i="4"/>
  <c r="AO820" i="4"/>
  <c r="AT820" i="4"/>
  <c r="AX820" i="4"/>
  <c r="AL821" i="4"/>
  <c r="AM821" i="4"/>
  <c r="AN821" i="4"/>
  <c r="AO821" i="4"/>
  <c r="AT821" i="4"/>
  <c r="AX821" i="4"/>
  <c r="AL822" i="4"/>
  <c r="AM822" i="4"/>
  <c r="AN822" i="4"/>
  <c r="AO822" i="4"/>
  <c r="AT822" i="4"/>
  <c r="AX822" i="4"/>
  <c r="AY822" i="4"/>
  <c r="AZ822" i="4"/>
  <c r="BA822" i="4"/>
  <c r="AL823" i="4"/>
  <c r="AM823" i="4"/>
  <c r="AN823" i="4"/>
  <c r="AO823" i="4"/>
  <c r="AT823" i="4"/>
  <c r="AX823" i="4"/>
  <c r="BA823" i="4" s="1"/>
  <c r="AZ823" i="4"/>
  <c r="AL824" i="4"/>
  <c r="AM824" i="4"/>
  <c r="AN824" i="4"/>
  <c r="AO824" i="4"/>
  <c r="AT824" i="4"/>
  <c r="AX824" i="4"/>
  <c r="AZ824" i="4" s="1"/>
  <c r="BA824" i="4"/>
  <c r="AL825" i="4"/>
  <c r="AM825" i="4"/>
  <c r="AN825" i="4"/>
  <c r="AO825" i="4"/>
  <c r="AT825" i="4"/>
  <c r="AX825" i="4"/>
  <c r="AY825" i="4" s="1"/>
  <c r="BA825" i="4"/>
  <c r="AL826" i="4"/>
  <c r="AM826" i="4"/>
  <c r="AN826" i="4"/>
  <c r="AO826" i="4"/>
  <c r="AT826" i="4"/>
  <c r="AX826" i="4"/>
  <c r="AY826" i="4"/>
  <c r="AZ826" i="4"/>
  <c r="BA826" i="4"/>
  <c r="AL827" i="4"/>
  <c r="AM827" i="4"/>
  <c r="AN827" i="4"/>
  <c r="AO827" i="4"/>
  <c r="AT827" i="4"/>
  <c r="AX827" i="4"/>
  <c r="BA827" i="4" s="1"/>
  <c r="AY827" i="4"/>
  <c r="AZ827" i="4"/>
  <c r="AL828" i="4"/>
  <c r="AM828" i="4"/>
  <c r="AN828" i="4"/>
  <c r="AO828" i="4"/>
  <c r="AT828" i="4"/>
  <c r="AX828" i="4"/>
  <c r="AZ828" i="4" s="1"/>
  <c r="AY828" i="4"/>
  <c r="BA828" i="4"/>
  <c r="AL829" i="4"/>
  <c r="AM829" i="4"/>
  <c r="AN829" i="4"/>
  <c r="AO829" i="4"/>
  <c r="AT829" i="4"/>
  <c r="AX829" i="4"/>
  <c r="AY829" i="4" s="1"/>
  <c r="AZ829" i="4"/>
  <c r="BA829" i="4"/>
  <c r="AL830" i="4"/>
  <c r="AM830" i="4"/>
  <c r="AN830" i="4"/>
  <c r="AO830" i="4"/>
  <c r="AT830" i="4"/>
  <c r="AX830" i="4"/>
  <c r="AY830" i="4"/>
  <c r="AZ830" i="4"/>
  <c r="BA830" i="4"/>
  <c r="AL831" i="4"/>
  <c r="AM831" i="4"/>
  <c r="AN831" i="4"/>
  <c r="AO831" i="4"/>
  <c r="AT831" i="4"/>
  <c r="AX831" i="4"/>
  <c r="BA831" i="4" s="1"/>
  <c r="AY831" i="4"/>
  <c r="AL832" i="4"/>
  <c r="AM832" i="4"/>
  <c r="AN832" i="4"/>
  <c r="AO832" i="4"/>
  <c r="AT832" i="4"/>
  <c r="AX832" i="4"/>
  <c r="AZ832" i="4" s="1"/>
  <c r="AY832" i="4"/>
  <c r="AL833" i="4"/>
  <c r="AM833" i="4"/>
  <c r="AN833" i="4"/>
  <c r="AO833" i="4"/>
  <c r="AT833" i="4"/>
  <c r="AX833" i="4"/>
  <c r="AY833" i="4" s="1"/>
  <c r="AZ833" i="4"/>
  <c r="AL834" i="4"/>
  <c r="AM834" i="4"/>
  <c r="AN834" i="4"/>
  <c r="AO834" i="4"/>
  <c r="AT834" i="4"/>
  <c r="AX834" i="4"/>
  <c r="AY834" i="4"/>
  <c r="AZ834" i="4"/>
  <c r="BA834" i="4"/>
  <c r="AL835" i="4"/>
  <c r="AM835" i="4"/>
  <c r="AN835" i="4"/>
  <c r="AO835" i="4"/>
  <c r="AT835" i="4"/>
  <c r="AX835" i="4"/>
  <c r="AL836" i="4"/>
  <c r="AM836" i="4"/>
  <c r="AN836" i="4"/>
  <c r="AO836" i="4"/>
  <c r="AT836" i="4"/>
  <c r="AX836" i="4"/>
  <c r="AL837" i="4"/>
  <c r="AM837" i="4"/>
  <c r="AN837" i="4"/>
  <c r="AO837" i="4"/>
  <c r="AT837" i="4"/>
  <c r="AX837" i="4"/>
  <c r="AL838" i="4"/>
  <c r="AM838" i="4"/>
  <c r="AN838" i="4"/>
  <c r="AO838" i="4"/>
  <c r="AT838" i="4"/>
  <c r="AX838" i="4"/>
  <c r="AY838" i="4"/>
  <c r="AZ838" i="4"/>
  <c r="BA838" i="4"/>
  <c r="AL839" i="4"/>
  <c r="AM839" i="4"/>
  <c r="AN839" i="4"/>
  <c r="AO839" i="4"/>
  <c r="AT839" i="4"/>
  <c r="AX839" i="4"/>
  <c r="BA839" i="4" s="1"/>
  <c r="AY839" i="4"/>
  <c r="AZ839" i="4"/>
  <c r="AL840" i="4"/>
  <c r="AM840" i="4"/>
  <c r="AN840" i="4"/>
  <c r="AO840" i="4"/>
  <c r="AT840" i="4"/>
  <c r="AX840" i="4"/>
  <c r="AZ840" i="4" s="1"/>
  <c r="AY840" i="4"/>
  <c r="BA840" i="4"/>
  <c r="AL841" i="4"/>
  <c r="AM841" i="4"/>
  <c r="AN841" i="4"/>
  <c r="AO841" i="4"/>
  <c r="AT841" i="4"/>
  <c r="AX841" i="4"/>
  <c r="AY841" i="4" s="1"/>
  <c r="BA841" i="4"/>
  <c r="AL842" i="4"/>
  <c r="AM842" i="4"/>
  <c r="AN842" i="4"/>
  <c r="AO842" i="4"/>
  <c r="AT842" i="4"/>
  <c r="AX842" i="4"/>
  <c r="AY842" i="4"/>
  <c r="AZ842" i="4"/>
  <c r="BA842" i="4"/>
  <c r="AL843" i="4"/>
  <c r="AM843" i="4"/>
  <c r="AN843" i="4"/>
  <c r="AO843" i="4"/>
  <c r="AT843" i="4"/>
  <c r="AX843" i="4"/>
  <c r="BA843" i="4" s="1"/>
  <c r="AY843" i="4"/>
  <c r="AZ843" i="4"/>
  <c r="AL844" i="4"/>
  <c r="AM844" i="4"/>
  <c r="AN844" i="4"/>
  <c r="AO844" i="4"/>
  <c r="AT844" i="4"/>
  <c r="AX844" i="4"/>
  <c r="AZ844" i="4" s="1"/>
  <c r="AY844" i="4"/>
  <c r="BA844" i="4"/>
  <c r="AL845" i="4"/>
  <c r="AM845" i="4"/>
  <c r="AN845" i="4"/>
  <c r="AO845" i="4"/>
  <c r="AT845" i="4"/>
  <c r="AX845" i="4"/>
  <c r="AY845" i="4" s="1"/>
  <c r="AZ845" i="4"/>
  <c r="BA845" i="4"/>
  <c r="AL846" i="4"/>
  <c r="AM846" i="4"/>
  <c r="AN846" i="4"/>
  <c r="AO846" i="4"/>
  <c r="AT846" i="4"/>
  <c r="AX846" i="4"/>
  <c r="AY846" i="4"/>
  <c r="AZ846" i="4"/>
  <c r="BA846" i="4"/>
  <c r="AL847" i="4"/>
  <c r="AM847" i="4"/>
  <c r="AN847" i="4"/>
  <c r="AO847" i="4"/>
  <c r="AT847" i="4"/>
  <c r="AX847" i="4"/>
  <c r="BA847" i="4" s="1"/>
  <c r="AY847" i="4"/>
  <c r="AL848" i="4"/>
  <c r="AM848" i="4"/>
  <c r="AN848" i="4"/>
  <c r="AO848" i="4"/>
  <c r="AT848" i="4"/>
  <c r="AX848" i="4"/>
  <c r="AZ848" i="4" s="1"/>
  <c r="AY848" i="4"/>
  <c r="AL849" i="4"/>
  <c r="AM849" i="4"/>
  <c r="AN849" i="4"/>
  <c r="AO849" i="4"/>
  <c r="AT849" i="4"/>
  <c r="AX849" i="4"/>
  <c r="AY849" i="4" s="1"/>
  <c r="AZ849" i="4"/>
  <c r="AL850" i="4"/>
  <c r="AM850" i="4"/>
  <c r="AN850" i="4"/>
  <c r="AO850" i="4"/>
  <c r="AT850" i="4"/>
  <c r="AX850" i="4"/>
  <c r="AY850" i="4"/>
  <c r="AZ850" i="4"/>
  <c r="BA850" i="4"/>
  <c r="AL851" i="4"/>
  <c r="AM851" i="4"/>
  <c r="AN851" i="4"/>
  <c r="AO851" i="4"/>
  <c r="AT851" i="4"/>
  <c r="AX851" i="4"/>
  <c r="AL852" i="4"/>
  <c r="AM852" i="4"/>
  <c r="AN852" i="4"/>
  <c r="AO852" i="4"/>
  <c r="AT852" i="4"/>
  <c r="AX852" i="4"/>
  <c r="AL853" i="4"/>
  <c r="AM853" i="4"/>
  <c r="AN853" i="4"/>
  <c r="AO853" i="4"/>
  <c r="AT853" i="4"/>
  <c r="AX853" i="4"/>
  <c r="AL854" i="4"/>
  <c r="AM854" i="4"/>
  <c r="AN854" i="4"/>
  <c r="AO854" i="4"/>
  <c r="AT854" i="4"/>
  <c r="AX854" i="4"/>
  <c r="AY854" i="4"/>
  <c r="AZ854" i="4"/>
  <c r="BA854" i="4"/>
  <c r="AL855" i="4"/>
  <c r="AM855" i="4"/>
  <c r="AN855" i="4"/>
  <c r="AO855" i="4"/>
  <c r="AT855" i="4"/>
  <c r="AX855" i="4"/>
  <c r="BA855" i="4" s="1"/>
  <c r="AZ855" i="4"/>
  <c r="AL856" i="4"/>
  <c r="AM856" i="4"/>
  <c r="AN856" i="4"/>
  <c r="AO856" i="4"/>
  <c r="AT856" i="4"/>
  <c r="AX856" i="4"/>
  <c r="AZ856" i="4" s="1"/>
  <c r="BA856" i="4"/>
  <c r="AL857" i="4"/>
  <c r="AM857" i="4"/>
  <c r="AN857" i="4"/>
  <c r="AO857" i="4"/>
  <c r="AT857" i="4"/>
  <c r="AX857" i="4"/>
  <c r="AY857" i="4" s="1"/>
  <c r="BA857" i="4"/>
  <c r="AL858" i="4"/>
  <c r="AM858" i="4"/>
  <c r="AN858" i="4"/>
  <c r="AO858" i="4"/>
  <c r="AT858" i="4"/>
  <c r="AX858" i="4"/>
  <c r="AY858" i="4"/>
  <c r="AZ858" i="4"/>
  <c r="BA858" i="4"/>
  <c r="AL859" i="4"/>
  <c r="AM859" i="4"/>
  <c r="AN859" i="4"/>
  <c r="AO859" i="4"/>
  <c r="AT859" i="4"/>
  <c r="AX859" i="4"/>
  <c r="BA859" i="4" s="1"/>
  <c r="AY859" i="4"/>
  <c r="AZ859" i="4"/>
  <c r="AL860" i="4"/>
  <c r="AM860" i="4"/>
  <c r="AN860" i="4"/>
  <c r="AO860" i="4"/>
  <c r="AT860" i="4"/>
  <c r="AX860" i="4"/>
  <c r="AZ860" i="4" s="1"/>
  <c r="AY860" i="4"/>
  <c r="BA860" i="4"/>
  <c r="AL861" i="4"/>
  <c r="AM861" i="4"/>
  <c r="AN861" i="4"/>
  <c r="AO861" i="4"/>
  <c r="AT861" i="4"/>
  <c r="AX861" i="4"/>
  <c r="AY861" i="4" s="1"/>
  <c r="AZ861" i="4"/>
  <c r="BA861" i="4"/>
  <c r="AL862" i="4"/>
  <c r="AM862" i="4"/>
  <c r="AN862" i="4"/>
  <c r="AO862" i="4"/>
  <c r="AT862" i="4"/>
  <c r="AX862" i="4"/>
  <c r="AY862" i="4"/>
  <c r="AZ862" i="4"/>
  <c r="BA862" i="4"/>
  <c r="AL863" i="4"/>
  <c r="AM863" i="4"/>
  <c r="AN863" i="4"/>
  <c r="AO863" i="4"/>
  <c r="AT863" i="4"/>
  <c r="AX863" i="4"/>
  <c r="BA863" i="4" s="1"/>
  <c r="AY863" i="4"/>
  <c r="AL864" i="4"/>
  <c r="AM864" i="4"/>
  <c r="AN864" i="4"/>
  <c r="AO864" i="4"/>
  <c r="AT864" i="4"/>
  <c r="AX864" i="4"/>
  <c r="AZ864" i="4" s="1"/>
  <c r="AY864" i="4"/>
  <c r="AL865" i="4"/>
  <c r="AM865" i="4"/>
  <c r="AN865" i="4"/>
  <c r="AO865" i="4"/>
  <c r="AT865" i="4"/>
  <c r="AX865" i="4"/>
  <c r="AY865" i="4" s="1"/>
  <c r="AZ865" i="4"/>
  <c r="AL866" i="4"/>
  <c r="AM866" i="4"/>
  <c r="AN866" i="4"/>
  <c r="AO866" i="4"/>
  <c r="AT866" i="4"/>
  <c r="AX866" i="4"/>
  <c r="AY866" i="4"/>
  <c r="AZ866" i="4"/>
  <c r="BA866" i="4"/>
  <c r="AL867" i="4"/>
  <c r="AM867" i="4"/>
  <c r="AN867" i="4"/>
  <c r="AO867" i="4"/>
  <c r="AT867" i="4"/>
  <c r="AX867" i="4"/>
  <c r="AL868" i="4"/>
  <c r="AM868" i="4"/>
  <c r="AN868" i="4"/>
  <c r="AO868" i="4"/>
  <c r="AT868" i="4"/>
  <c r="AX868" i="4"/>
  <c r="AL869" i="4"/>
  <c r="AM869" i="4"/>
  <c r="AN869" i="4"/>
  <c r="AO869" i="4"/>
  <c r="AT869" i="4"/>
  <c r="AX869" i="4"/>
  <c r="AL870" i="4"/>
  <c r="AM870" i="4"/>
  <c r="AN870" i="4"/>
  <c r="AO870" i="4"/>
  <c r="AT870" i="4"/>
  <c r="AX870" i="4"/>
  <c r="AY870" i="4"/>
  <c r="AZ870" i="4"/>
  <c r="BA870" i="4"/>
  <c r="AL871" i="4"/>
  <c r="AM871" i="4"/>
  <c r="AN871" i="4"/>
  <c r="AO871" i="4"/>
  <c r="AT871" i="4"/>
  <c r="AX871" i="4"/>
  <c r="BA871" i="4" s="1"/>
  <c r="AZ871" i="4"/>
  <c r="AL872" i="4"/>
  <c r="AM872" i="4"/>
  <c r="AN872" i="4"/>
  <c r="AO872" i="4"/>
  <c r="AT872" i="4"/>
  <c r="AX872" i="4"/>
  <c r="AZ872" i="4" s="1"/>
  <c r="BA872" i="4"/>
  <c r="AL873" i="4"/>
  <c r="AM873" i="4"/>
  <c r="AN873" i="4"/>
  <c r="AO873" i="4"/>
  <c r="AT873" i="4"/>
  <c r="AX873" i="4"/>
  <c r="AY873" i="4" s="1"/>
  <c r="BA873" i="4"/>
  <c r="AL874" i="4"/>
  <c r="AM874" i="4"/>
  <c r="AN874" i="4"/>
  <c r="AO874" i="4"/>
  <c r="AT874" i="4"/>
  <c r="AX874" i="4"/>
  <c r="AY874" i="4"/>
  <c r="AZ874" i="4"/>
  <c r="BA874" i="4"/>
  <c r="AL875" i="4"/>
  <c r="AM875" i="4"/>
  <c r="AN875" i="4"/>
  <c r="AO875" i="4"/>
  <c r="AT875" i="4"/>
  <c r="AX875" i="4"/>
  <c r="BA875" i="4" s="1"/>
  <c r="AY875" i="4"/>
  <c r="AZ875" i="4"/>
  <c r="AL876" i="4"/>
  <c r="AM876" i="4"/>
  <c r="AN876" i="4"/>
  <c r="AO876" i="4"/>
  <c r="AT876" i="4"/>
  <c r="AX876" i="4"/>
  <c r="AZ876" i="4" s="1"/>
  <c r="AY876" i="4"/>
  <c r="BA876" i="4"/>
  <c r="AL877" i="4"/>
  <c r="AM877" i="4"/>
  <c r="AN877" i="4"/>
  <c r="AO877" i="4"/>
  <c r="AT877" i="4"/>
  <c r="AX877" i="4"/>
  <c r="AY877" i="4" s="1"/>
  <c r="AZ877" i="4"/>
  <c r="BA877" i="4"/>
  <c r="AL878" i="4"/>
  <c r="AM878" i="4"/>
  <c r="AN878" i="4"/>
  <c r="AO878" i="4"/>
  <c r="AT878" i="4"/>
  <c r="AX878" i="4"/>
  <c r="AY878" i="4"/>
  <c r="AZ878" i="4"/>
  <c r="BA878" i="4"/>
  <c r="AL879" i="4"/>
  <c r="AM879" i="4"/>
  <c r="AN879" i="4"/>
  <c r="AO879" i="4"/>
  <c r="AT879" i="4"/>
  <c r="AX879" i="4"/>
  <c r="BA879" i="4" s="1"/>
  <c r="AY879" i="4"/>
  <c r="AL880" i="4"/>
  <c r="AM880" i="4"/>
  <c r="AN880" i="4"/>
  <c r="AO880" i="4"/>
  <c r="AT880" i="4"/>
  <c r="AX880" i="4"/>
  <c r="AZ880" i="4" s="1"/>
  <c r="AY880" i="4"/>
  <c r="AL881" i="4"/>
  <c r="AM881" i="4"/>
  <c r="AN881" i="4"/>
  <c r="AO881" i="4"/>
  <c r="AT881" i="4"/>
  <c r="AX881" i="4"/>
  <c r="AY881" i="4" s="1"/>
  <c r="AZ881" i="4"/>
  <c r="AL882" i="4"/>
  <c r="AM882" i="4"/>
  <c r="AN882" i="4"/>
  <c r="AO882" i="4"/>
  <c r="AT882" i="4"/>
  <c r="AX882" i="4"/>
  <c r="AY882" i="4"/>
  <c r="AZ882" i="4"/>
  <c r="BA882" i="4"/>
  <c r="AL883" i="4"/>
  <c r="AM883" i="4"/>
  <c r="AN883" i="4"/>
  <c r="AO883" i="4"/>
  <c r="AT883" i="4"/>
  <c r="AX883" i="4"/>
  <c r="AL884" i="4"/>
  <c r="AM884" i="4"/>
  <c r="AN884" i="4"/>
  <c r="AO884" i="4"/>
  <c r="AT884" i="4"/>
  <c r="AX884" i="4"/>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AZ887" i="4" s="1"/>
  <c r="AY887" i="4"/>
  <c r="AL888" i="4"/>
  <c r="AM888" i="4"/>
  <c r="AN888" i="4"/>
  <c r="AO888" i="4"/>
  <c r="AT888" i="4"/>
  <c r="AX888" i="4"/>
  <c r="AL889" i="4"/>
  <c r="AM889" i="4"/>
  <c r="AN889" i="4"/>
  <c r="AO889" i="4"/>
  <c r="AT889" i="4"/>
  <c r="AX889" i="4"/>
  <c r="AY889" i="4" s="1"/>
  <c r="AZ889" i="4"/>
  <c r="BA889" i="4"/>
  <c r="AL890" i="4"/>
  <c r="AM890" i="4"/>
  <c r="AN890" i="4"/>
  <c r="AO890" i="4"/>
  <c r="AT890" i="4"/>
  <c r="AX890" i="4"/>
  <c r="AY890" i="4"/>
  <c r="AZ890" i="4"/>
  <c r="BA890" i="4"/>
  <c r="AL891" i="4"/>
  <c r="AM891" i="4"/>
  <c r="AN891" i="4"/>
  <c r="AO891" i="4"/>
  <c r="AT891" i="4"/>
  <c r="AX891" i="4"/>
  <c r="AZ891" i="4" s="1"/>
  <c r="AY891" i="4"/>
  <c r="AL892" i="4"/>
  <c r="AM892" i="4"/>
  <c r="AN892" i="4"/>
  <c r="AO892" i="4"/>
  <c r="AT892" i="4"/>
  <c r="AV892" i="4"/>
  <c r="AX892" i="4"/>
  <c r="AY892" i="4" s="1"/>
  <c r="AZ892" i="4"/>
  <c r="BA892" i="4"/>
  <c r="AL893" i="4"/>
  <c r="AM893" i="4"/>
  <c r="AN893" i="4"/>
  <c r="AO893" i="4"/>
  <c r="AT893" i="4"/>
  <c r="AV893" i="4" s="1"/>
  <c r="AX893" i="4"/>
  <c r="AZ893" i="4" s="1"/>
  <c r="AY893" i="4"/>
  <c r="AL894" i="4"/>
  <c r="AM894" i="4"/>
  <c r="AN894" i="4"/>
  <c r="AO894" i="4"/>
  <c r="AT894" i="4"/>
  <c r="AV894" i="4"/>
  <c r="AX894" i="4"/>
  <c r="AY894" i="4" s="1"/>
  <c r="AZ894" i="4"/>
  <c r="BA894" i="4"/>
  <c r="AL895" i="4"/>
  <c r="AM895" i="4"/>
  <c r="AN895" i="4"/>
  <c r="AO895" i="4"/>
  <c r="AT895" i="4"/>
  <c r="AV895" i="4" s="1"/>
  <c r="AX895" i="4"/>
  <c r="AY895" i="4"/>
  <c r="AZ895" i="4"/>
  <c r="BA895" i="4"/>
  <c r="AL896" i="4"/>
  <c r="AM896" i="4"/>
  <c r="AN896" i="4"/>
  <c r="AO896" i="4"/>
  <c r="AT896" i="4"/>
  <c r="AV896" i="4" s="1"/>
  <c r="AX896" i="4"/>
  <c r="AZ896" i="4" s="1"/>
  <c r="AY896" i="4"/>
  <c r="AL897" i="4"/>
  <c r="AM897" i="4"/>
  <c r="AN897" i="4"/>
  <c r="AO897" i="4"/>
  <c r="AT897" i="4"/>
  <c r="AX897" i="4"/>
  <c r="AL898" i="4"/>
  <c r="AM898" i="4"/>
  <c r="AN898" i="4"/>
  <c r="AO898" i="4"/>
  <c r="AT898" i="4"/>
  <c r="AV898" i="4" s="1"/>
  <c r="AX898" i="4"/>
  <c r="AY898" i="4"/>
  <c r="AZ898" i="4"/>
  <c r="BA898" i="4"/>
  <c r="AL899" i="4"/>
  <c r="AM899" i="4"/>
  <c r="AN899" i="4"/>
  <c r="AO899" i="4"/>
  <c r="AT899" i="4"/>
  <c r="AV899" i="4" s="1"/>
  <c r="AX899" i="4"/>
  <c r="AZ899" i="4" s="1"/>
  <c r="AY899" i="4"/>
  <c r="AL900" i="4"/>
  <c r="AM900" i="4"/>
  <c r="AN900" i="4"/>
  <c r="AO900" i="4"/>
  <c r="AT900" i="4"/>
  <c r="AV900" i="4"/>
  <c r="AX900" i="4"/>
  <c r="AY900" i="4" s="1"/>
  <c r="AZ900" i="4"/>
  <c r="BA900" i="4"/>
  <c r="AL901" i="4"/>
  <c r="AM901" i="4"/>
  <c r="AN901" i="4"/>
  <c r="AO901" i="4"/>
  <c r="AT901" i="4"/>
  <c r="AV901" i="4" s="1"/>
  <c r="AX901" i="4"/>
  <c r="AZ901" i="4" s="1"/>
  <c r="AY901" i="4"/>
  <c r="AL902" i="4"/>
  <c r="AM902" i="4"/>
  <c r="AN902" i="4"/>
  <c r="AO902" i="4"/>
  <c r="AT902" i="4"/>
  <c r="AV902" i="4"/>
  <c r="AX902" i="4"/>
  <c r="AY902" i="4" s="1"/>
  <c r="AZ902" i="4"/>
  <c r="BA902" i="4"/>
  <c r="AL903" i="4"/>
  <c r="AM903" i="4"/>
  <c r="AN903" i="4"/>
  <c r="AO903" i="4"/>
  <c r="AT903" i="4"/>
  <c r="AX903" i="4"/>
  <c r="AY903" i="4"/>
  <c r="AZ903" i="4"/>
  <c r="BA903" i="4"/>
  <c r="AL904" i="4"/>
  <c r="AM904" i="4"/>
  <c r="AN904" i="4"/>
  <c r="AO904" i="4"/>
  <c r="AT904" i="4"/>
  <c r="AV904" i="4" s="1"/>
  <c r="AX904" i="4"/>
  <c r="AZ904" i="4" s="1"/>
  <c r="AY904" i="4"/>
  <c r="AL905" i="4"/>
  <c r="AM905" i="4"/>
  <c r="AN905" i="4"/>
  <c r="AO905" i="4"/>
  <c r="AT905" i="4"/>
  <c r="AX905" i="4"/>
  <c r="AL906" i="4"/>
  <c r="AM906" i="4"/>
  <c r="AN906" i="4"/>
  <c r="AO906" i="4"/>
  <c r="AT906" i="4"/>
  <c r="AV906" i="4" s="1"/>
  <c r="AX906" i="4"/>
  <c r="AY906" i="4"/>
  <c r="AZ906" i="4"/>
  <c r="BA906" i="4"/>
  <c r="AL907" i="4"/>
  <c r="AM907" i="4"/>
  <c r="AN907" i="4"/>
  <c r="AO907" i="4"/>
  <c r="AT907" i="4"/>
  <c r="AV907" i="4" s="1"/>
  <c r="AX907" i="4"/>
  <c r="AZ907" i="4" s="1"/>
  <c r="AY907" i="4"/>
  <c r="AL908" i="4"/>
  <c r="AM908" i="4"/>
  <c r="AN908" i="4"/>
  <c r="AO908" i="4"/>
  <c r="AT908" i="4"/>
  <c r="AV908" i="4"/>
  <c r="AX908" i="4"/>
  <c r="AY908" i="4"/>
  <c r="AZ908" i="4"/>
  <c r="BA908" i="4"/>
  <c r="AL909" i="4"/>
  <c r="AM909" i="4"/>
  <c r="AN909" i="4"/>
  <c r="AO909" i="4"/>
  <c r="AT909" i="4"/>
  <c r="AV909" i="4"/>
  <c r="AX909" i="4"/>
  <c r="AZ909" i="4" s="1"/>
  <c r="AY909" i="4"/>
  <c r="AL910" i="4"/>
  <c r="AM910" i="4"/>
  <c r="AN910" i="4"/>
  <c r="AO910" i="4"/>
  <c r="AT910" i="4"/>
  <c r="AV910" i="4"/>
  <c r="AX910" i="4"/>
  <c r="AY910" i="4" s="1"/>
  <c r="AZ910" i="4"/>
  <c r="BA910" i="4"/>
  <c r="AL911" i="4"/>
  <c r="AM911" i="4"/>
  <c r="AN911" i="4"/>
  <c r="AO911" i="4"/>
  <c r="AT911" i="4"/>
  <c r="AV911" i="4" s="1"/>
  <c r="AX911" i="4"/>
  <c r="AZ911" i="4" s="1"/>
  <c r="AY911" i="4"/>
  <c r="AL912" i="4"/>
  <c r="AM912" i="4"/>
  <c r="AN912" i="4"/>
  <c r="AO912" i="4"/>
  <c r="AT912" i="4"/>
  <c r="AV912" i="4" s="1"/>
  <c r="AX912" i="4"/>
  <c r="AL913" i="4"/>
  <c r="AM913" i="4"/>
  <c r="AN913" i="4"/>
  <c r="AO913" i="4"/>
  <c r="AT913" i="4"/>
  <c r="AX913" i="4"/>
  <c r="AY913" i="4" s="1"/>
  <c r="AZ913" i="4"/>
  <c r="BA913" i="4"/>
  <c r="AL914" i="4"/>
  <c r="AM914" i="4"/>
  <c r="AN914" i="4"/>
  <c r="AO914" i="4"/>
  <c r="AT914" i="4"/>
  <c r="AV914" i="4" s="1"/>
  <c r="AX914" i="4"/>
  <c r="AZ914" i="4" s="1"/>
  <c r="AY914" i="4"/>
  <c r="AL915" i="4"/>
  <c r="AM915" i="4"/>
  <c r="AN915" i="4"/>
  <c r="AO915" i="4"/>
  <c r="AT915" i="4"/>
  <c r="AV915" i="4" s="1"/>
  <c r="AX915" i="4"/>
  <c r="AL916" i="4"/>
  <c r="AM916" i="4"/>
  <c r="AN916" i="4"/>
  <c r="AO916" i="4"/>
  <c r="AT916" i="4"/>
  <c r="AV916" i="4" s="1"/>
  <c r="AX916" i="4"/>
  <c r="AY916" i="4" s="1"/>
  <c r="AZ916" i="4"/>
  <c r="BA916" i="4"/>
  <c r="AL917" i="4"/>
  <c r="AM917" i="4"/>
  <c r="AN917" i="4"/>
  <c r="AO917" i="4"/>
  <c r="AT917" i="4"/>
  <c r="AV917" i="4" s="1"/>
  <c r="AX917" i="4"/>
  <c r="AZ917" i="4" s="1"/>
  <c r="AY917" i="4"/>
  <c r="AL918" i="4"/>
  <c r="AM918" i="4"/>
  <c r="AN918" i="4"/>
  <c r="AO918" i="4"/>
  <c r="AT918" i="4"/>
  <c r="AV918" i="4"/>
  <c r="AX918" i="4"/>
  <c r="AY918" i="4" s="1"/>
  <c r="AZ918" i="4"/>
  <c r="BA918" i="4"/>
  <c r="AL919" i="4"/>
  <c r="AM919" i="4"/>
  <c r="AN919" i="4"/>
  <c r="AO919" i="4"/>
  <c r="AT919" i="4"/>
  <c r="AV919" i="4" s="1"/>
  <c r="AX919" i="4"/>
  <c r="AZ919" i="4" s="1"/>
  <c r="AY919" i="4"/>
  <c r="AL920" i="4"/>
  <c r="AM920" i="4"/>
  <c r="AN920" i="4"/>
  <c r="AO920" i="4"/>
  <c r="AT920" i="4"/>
  <c r="AV920" i="4" s="1"/>
  <c r="AX920" i="4"/>
  <c r="AL921" i="4"/>
  <c r="AM921" i="4"/>
  <c r="AN921" i="4"/>
  <c r="AO921" i="4"/>
  <c r="AT921" i="4"/>
  <c r="AX921" i="4"/>
  <c r="AY921" i="4" s="1"/>
  <c r="AZ921" i="4"/>
  <c r="BA921" i="4"/>
  <c r="AL922" i="4"/>
  <c r="AM922" i="4"/>
  <c r="AN922" i="4"/>
  <c r="AO922" i="4"/>
  <c r="AT922" i="4"/>
  <c r="AV922" i="4" s="1"/>
  <c r="AX922" i="4"/>
  <c r="AZ922" i="4" s="1"/>
  <c r="AY922" i="4"/>
  <c r="AL923" i="4"/>
  <c r="AM923" i="4"/>
  <c r="AN923" i="4"/>
  <c r="AO923" i="4"/>
  <c r="AT923" i="4"/>
  <c r="AV923" i="4" s="1"/>
  <c r="AX923" i="4"/>
  <c r="AL924" i="4"/>
  <c r="AM924" i="4"/>
  <c r="AN924" i="4"/>
  <c r="AO924" i="4"/>
  <c r="AT924" i="4"/>
  <c r="AV924" i="4" s="1"/>
  <c r="AX924" i="4"/>
  <c r="AY924" i="4"/>
  <c r="AZ924" i="4"/>
  <c r="BA924" i="4"/>
  <c r="AL925" i="4"/>
  <c r="AM925" i="4"/>
  <c r="AN925" i="4"/>
  <c r="AO925" i="4"/>
  <c r="AT925" i="4"/>
  <c r="AV925" i="4"/>
  <c r="AX925" i="4"/>
  <c r="AL926" i="4"/>
  <c r="AM926" i="4"/>
  <c r="AN926" i="4"/>
  <c r="AO926" i="4"/>
  <c r="AT926" i="4"/>
  <c r="AV926" i="4" s="1"/>
  <c r="AX926" i="4"/>
  <c r="BA926" i="4" s="1"/>
  <c r="AY926" i="4"/>
  <c r="AZ926" i="4"/>
  <c r="AL927" i="4"/>
  <c r="AM927" i="4"/>
  <c r="AN927" i="4"/>
  <c r="AO927" i="4"/>
  <c r="AT927" i="4"/>
  <c r="AV927" i="4" s="1"/>
  <c r="AX927" i="4"/>
  <c r="AZ927" i="4" s="1"/>
  <c r="AY927" i="4"/>
  <c r="AL928" i="4"/>
  <c r="AM928" i="4"/>
  <c r="AN928" i="4"/>
  <c r="AO928" i="4"/>
  <c r="AT928" i="4"/>
  <c r="AV928" i="4" s="1"/>
  <c r="AX928" i="4"/>
  <c r="AL929" i="4"/>
  <c r="AM929" i="4"/>
  <c r="AN929" i="4"/>
  <c r="AO929" i="4"/>
  <c r="AT929" i="4"/>
  <c r="AX929" i="4"/>
  <c r="AY929" i="4"/>
  <c r="AZ929" i="4"/>
  <c r="BA929" i="4"/>
  <c r="AL930" i="4"/>
  <c r="AM930" i="4"/>
  <c r="AN930" i="4"/>
  <c r="AO930" i="4"/>
  <c r="AT930" i="4"/>
  <c r="AV930" i="4"/>
  <c r="AX930" i="4"/>
  <c r="AZ930" i="4" s="1"/>
  <c r="AY930" i="4"/>
  <c r="AL931" i="4"/>
  <c r="AM931" i="4"/>
  <c r="AN931" i="4"/>
  <c r="AO931" i="4"/>
  <c r="AT931" i="4"/>
  <c r="AV931" i="4" s="1"/>
  <c r="AX931" i="4"/>
  <c r="AL932" i="4"/>
  <c r="AM932" i="4"/>
  <c r="AN932" i="4"/>
  <c r="AO932" i="4"/>
  <c r="AT932" i="4"/>
  <c r="AX932" i="4"/>
  <c r="AY932" i="4"/>
  <c r="AZ932" i="4"/>
  <c r="BA932" i="4"/>
  <c r="AL933" i="4"/>
  <c r="AM933" i="4"/>
  <c r="AN933" i="4"/>
  <c r="AO933" i="4"/>
  <c r="AT933" i="4"/>
  <c r="AV933" i="4"/>
  <c r="AX933" i="4"/>
  <c r="AZ933" i="4" s="1"/>
  <c r="AY933" i="4"/>
  <c r="AL934" i="4"/>
  <c r="AM934" i="4"/>
  <c r="AN934" i="4"/>
  <c r="AO934" i="4"/>
  <c r="AT934" i="4"/>
  <c r="AV934" i="4"/>
  <c r="AX934" i="4"/>
  <c r="AY934" i="4"/>
  <c r="AZ934" i="4"/>
  <c r="BA934" i="4"/>
  <c r="AL935" i="4"/>
  <c r="AM935" i="4"/>
  <c r="AN935" i="4"/>
  <c r="AO935" i="4"/>
  <c r="AT935" i="4"/>
  <c r="AV935" i="4" s="1"/>
  <c r="AX935" i="4"/>
  <c r="BA935" i="4" s="1"/>
  <c r="AY935" i="4"/>
  <c r="AZ935" i="4"/>
  <c r="AL936" i="4"/>
  <c r="AM936" i="4"/>
  <c r="AN936" i="4"/>
  <c r="AO936" i="4"/>
  <c r="AT936" i="4"/>
  <c r="AV936" i="4" s="1"/>
  <c r="AX936" i="4"/>
  <c r="AZ936" i="4" s="1"/>
  <c r="AY936" i="4"/>
  <c r="AL937" i="4"/>
  <c r="AM937" i="4"/>
  <c r="AN937" i="4"/>
  <c r="AO937" i="4"/>
  <c r="AT937" i="4"/>
  <c r="AX937" i="4"/>
  <c r="AL938" i="4"/>
  <c r="AM938" i="4"/>
  <c r="AN938" i="4"/>
  <c r="AO938" i="4"/>
  <c r="AT938" i="4"/>
  <c r="AV938" i="4" s="1"/>
  <c r="AX938" i="4"/>
  <c r="AY938" i="4"/>
  <c r="AL939" i="4"/>
  <c r="AM939" i="4"/>
  <c r="AN939" i="4"/>
  <c r="AO939" i="4"/>
  <c r="AT939" i="4"/>
  <c r="AV939" i="4" s="1"/>
  <c r="AX939" i="4"/>
  <c r="AL940" i="4"/>
  <c r="AM940" i="4"/>
  <c r="AN940" i="4"/>
  <c r="AO940" i="4"/>
  <c r="AT940" i="4"/>
  <c r="AV940" i="4" s="1"/>
  <c r="AX940" i="4"/>
  <c r="AY940" i="4" s="1"/>
  <c r="AZ940" i="4"/>
  <c r="BA940" i="4"/>
  <c r="AL941" i="4"/>
  <c r="AM941" i="4"/>
  <c r="AN941" i="4"/>
  <c r="AO941" i="4"/>
  <c r="AT941" i="4"/>
  <c r="AV941" i="4"/>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BA945" i="4" s="1"/>
  <c r="AY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BA952" i="4"/>
  <c r="AL953" i="4"/>
  <c r="AM953" i="4"/>
  <c r="AN953" i="4"/>
  <c r="AO953" i="4"/>
  <c r="AT953" i="4"/>
  <c r="AV953" i="4"/>
  <c r="AX953" i="4"/>
  <c r="BA953" i="4" s="1"/>
  <c r="AY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AL961" i="4"/>
  <c r="AM961" i="4"/>
  <c r="AN961" i="4"/>
  <c r="AO961" i="4"/>
  <c r="AT961" i="4"/>
  <c r="AV961" i="4" s="1"/>
  <c r="AX961" i="4"/>
  <c r="BA961" i="4" s="1"/>
  <c r="AY961" i="4"/>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c r="AX964" i="4"/>
  <c r="AY964" i="4" s="1"/>
  <c r="AZ964" i="4"/>
  <c r="AL965" i="4"/>
  <c r="AM965" i="4"/>
  <c r="AN965" i="4"/>
  <c r="AO965" i="4"/>
  <c r="AT965" i="4"/>
  <c r="AV965" i="4"/>
  <c r="AX965" i="4"/>
  <c r="AL966" i="4"/>
  <c r="AM966" i="4"/>
  <c r="AN966" i="4"/>
  <c r="AO966" i="4"/>
  <c r="AT966" i="4"/>
  <c r="AV966" i="4"/>
  <c r="AX966" i="4"/>
  <c r="AY966" i="4"/>
  <c r="AL967" i="4"/>
  <c r="AM967" i="4"/>
  <c r="AN967" i="4"/>
  <c r="AO967" i="4"/>
  <c r="AT967" i="4"/>
  <c r="AV967" i="4" s="1"/>
  <c r="AX967" i="4"/>
  <c r="AL968" i="4"/>
  <c r="AM968" i="4"/>
  <c r="AN968" i="4"/>
  <c r="AO968" i="4"/>
  <c r="AT968" i="4"/>
  <c r="AV968" i="4"/>
  <c r="AX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V972" i="4" s="1"/>
  <c r="AU972" i="4"/>
  <c r="AX972" i="4"/>
  <c r="AL973" i="4"/>
  <c r="AM973" i="4"/>
  <c r="AN973" i="4"/>
  <c r="AO973" i="4"/>
  <c r="AT973" i="4"/>
  <c r="AX973" i="4"/>
  <c r="AL974" i="4"/>
  <c r="AM974" i="4"/>
  <c r="AN974" i="4"/>
  <c r="AO974" i="4"/>
  <c r="AT974" i="4"/>
  <c r="AU974" i="4" s="1"/>
  <c r="AV974" i="4"/>
  <c r="AW974" i="4"/>
  <c r="AX974" i="4"/>
  <c r="AL975" i="4"/>
  <c r="AM975" i="4"/>
  <c r="AN975" i="4"/>
  <c r="AO975" i="4"/>
  <c r="AT975" i="4"/>
  <c r="AU975" i="4"/>
  <c r="AV975" i="4"/>
  <c r="AW975" i="4"/>
  <c r="AX975" i="4"/>
  <c r="AL976" i="4"/>
  <c r="AM976" i="4"/>
  <c r="AN976" i="4"/>
  <c r="AO976" i="4"/>
  <c r="AT976" i="4"/>
  <c r="AV976" i="4" s="1"/>
  <c r="AU976" i="4"/>
  <c r="AX976" i="4"/>
  <c r="AL977" i="4"/>
  <c r="AM977" i="4"/>
  <c r="AN977" i="4"/>
  <c r="AO977" i="4"/>
  <c r="AT977" i="4"/>
  <c r="AX977" i="4"/>
  <c r="AL978" i="4"/>
  <c r="AM978" i="4"/>
  <c r="AN978" i="4"/>
  <c r="AO978" i="4"/>
  <c r="AT978" i="4"/>
  <c r="AU978" i="4" s="1"/>
  <c r="AV978" i="4"/>
  <c r="AW978" i="4"/>
  <c r="AX978" i="4"/>
  <c r="AL979" i="4"/>
  <c r="AM979" i="4"/>
  <c r="AN979" i="4"/>
  <c r="AO979" i="4"/>
  <c r="AT979" i="4"/>
  <c r="AU979" i="4"/>
  <c r="AV979" i="4"/>
  <c r="AW979" i="4"/>
  <c r="AX979" i="4"/>
  <c r="AL980" i="4"/>
  <c r="AM980" i="4"/>
  <c r="AN980" i="4"/>
  <c r="AO980" i="4"/>
  <c r="AT980" i="4"/>
  <c r="AV980" i="4" s="1"/>
  <c r="AU980" i="4"/>
  <c r="AX980" i="4"/>
  <c r="AL981" i="4"/>
  <c r="AM981" i="4"/>
  <c r="AN981" i="4"/>
  <c r="AO981" i="4"/>
  <c r="AT981" i="4"/>
  <c r="AX981" i="4"/>
  <c r="AL982" i="4"/>
  <c r="AM982" i="4"/>
  <c r="AN982" i="4"/>
  <c r="AO982" i="4"/>
  <c r="AT982" i="4"/>
  <c r="AU982" i="4" s="1"/>
  <c r="AV982" i="4"/>
  <c r="AW982" i="4"/>
  <c r="AX982" i="4"/>
  <c r="AL983" i="4"/>
  <c r="AM983" i="4"/>
  <c r="AN983" i="4"/>
  <c r="AO983" i="4"/>
  <c r="AT983" i="4"/>
  <c r="AU983" i="4"/>
  <c r="AV983" i="4"/>
  <c r="AW983" i="4"/>
  <c r="AX983" i="4"/>
  <c r="AL984" i="4"/>
  <c r="AM984" i="4"/>
  <c r="AN984" i="4"/>
  <c r="AO984" i="4"/>
  <c r="AT984" i="4"/>
  <c r="AX984" i="4"/>
  <c r="AL985" i="4"/>
  <c r="AM985" i="4"/>
  <c r="AN985" i="4"/>
  <c r="AO985" i="4"/>
  <c r="AT985" i="4"/>
  <c r="AW985" i="4"/>
  <c r="AX985" i="4"/>
  <c r="AL986" i="4"/>
  <c r="AM986" i="4"/>
  <c r="AN986" i="4"/>
  <c r="AO986" i="4"/>
  <c r="AT986" i="4"/>
  <c r="AU986" i="4" s="1"/>
  <c r="AV986" i="4"/>
  <c r="AW986" i="4"/>
  <c r="AX986" i="4"/>
  <c r="AL987" i="4"/>
  <c r="AM987" i="4"/>
  <c r="AN987" i="4"/>
  <c r="AO987" i="4"/>
  <c r="AT987" i="4"/>
  <c r="AU987" i="4"/>
  <c r="AV987" i="4"/>
  <c r="AW987" i="4"/>
  <c r="AX987" i="4"/>
  <c r="AL988" i="4"/>
  <c r="AM988" i="4"/>
  <c r="AN988" i="4"/>
  <c r="AO988" i="4"/>
  <c r="AT988" i="4"/>
  <c r="AU988" i="4"/>
  <c r="AX988" i="4"/>
  <c r="AL989" i="4"/>
  <c r="AM989" i="4"/>
  <c r="AN989" i="4"/>
  <c r="AO989" i="4"/>
  <c r="AT989" i="4"/>
  <c r="AW989" i="4"/>
  <c r="AX989" i="4"/>
  <c r="AL990" i="4"/>
  <c r="AM990" i="4"/>
  <c r="AN990" i="4"/>
  <c r="AO990" i="4"/>
  <c r="AT990" i="4"/>
  <c r="AU990" i="4" s="1"/>
  <c r="AV990" i="4"/>
  <c r="AW990" i="4"/>
  <c r="AX990" i="4"/>
  <c r="AL991" i="4"/>
  <c r="AM991" i="4"/>
  <c r="AN991" i="4"/>
  <c r="AO991" i="4"/>
  <c r="AT991" i="4"/>
  <c r="AU991" i="4"/>
  <c r="AV991" i="4"/>
  <c r="AW991" i="4"/>
  <c r="AX991" i="4"/>
  <c r="AL992" i="4"/>
  <c r="AM992" i="4"/>
  <c r="AN992" i="4"/>
  <c r="AO992" i="4"/>
  <c r="AT992" i="4"/>
  <c r="AU992" i="4"/>
  <c r="AX992" i="4"/>
  <c r="AL993" i="4"/>
  <c r="AM993" i="4"/>
  <c r="AN993" i="4"/>
  <c r="AO993" i="4"/>
  <c r="AT993" i="4"/>
  <c r="AW993" i="4"/>
  <c r="AX993" i="4"/>
  <c r="AL994" i="4"/>
  <c r="AM994" i="4"/>
  <c r="AN994" i="4"/>
  <c r="AO994" i="4"/>
  <c r="AT994" i="4"/>
  <c r="AU994" i="4" s="1"/>
  <c r="AV994" i="4"/>
  <c r="AW994" i="4"/>
  <c r="AX994" i="4"/>
  <c r="AL995" i="4"/>
  <c r="AM995" i="4"/>
  <c r="AN995" i="4"/>
  <c r="AO995" i="4"/>
  <c r="AT995" i="4"/>
  <c r="AU995" i="4"/>
  <c r="AV995" i="4"/>
  <c r="AW995" i="4"/>
  <c r="AX995" i="4"/>
  <c r="AL996" i="4"/>
  <c r="AM996" i="4"/>
  <c r="AN996" i="4"/>
  <c r="AO996" i="4"/>
  <c r="AT996" i="4"/>
  <c r="AU996" i="4"/>
  <c r="AX996" i="4"/>
  <c r="AL997" i="4"/>
  <c r="AM997" i="4"/>
  <c r="AN997" i="4"/>
  <c r="AO997" i="4"/>
  <c r="AT997" i="4"/>
  <c r="AX997" i="4"/>
  <c r="AL998" i="4"/>
  <c r="AM998" i="4"/>
  <c r="AN998" i="4"/>
  <c r="AO998" i="4"/>
  <c r="AT998" i="4"/>
  <c r="AU998" i="4" s="1"/>
  <c r="AV998" i="4"/>
  <c r="AW998" i="4"/>
  <c r="AX998" i="4"/>
  <c r="AL999" i="4"/>
  <c r="AM999" i="4"/>
  <c r="AN999" i="4"/>
  <c r="AO999" i="4"/>
  <c r="AT999" i="4"/>
  <c r="AU999" i="4"/>
  <c r="AV999" i="4"/>
  <c r="AW999" i="4"/>
  <c r="AX999" i="4"/>
  <c r="AL1000" i="4"/>
  <c r="AM1000" i="4"/>
  <c r="AN1000" i="4"/>
  <c r="AO1000" i="4"/>
  <c r="AT1000" i="4"/>
  <c r="AX1000" i="4"/>
  <c r="AL1001" i="4"/>
  <c r="AM1001" i="4"/>
  <c r="AN1001" i="4"/>
  <c r="AO1001" i="4"/>
  <c r="AT1001" i="4"/>
  <c r="AW1001" i="4"/>
  <c r="AX1001" i="4"/>
  <c r="AL1002" i="4"/>
  <c r="AM1002" i="4"/>
  <c r="AN1002" i="4"/>
  <c r="AO1002" i="4"/>
  <c r="AT1002" i="4"/>
  <c r="AU1002" i="4" s="1"/>
  <c r="AV1002" i="4"/>
  <c r="AW1002" i="4"/>
  <c r="AX1002" i="4"/>
  <c r="AL1003" i="4"/>
  <c r="AM1003" i="4"/>
  <c r="AN1003" i="4"/>
  <c r="AO1003" i="4"/>
  <c r="AT1003" i="4"/>
  <c r="AU1003" i="4"/>
  <c r="AV1003" i="4"/>
  <c r="AW1003" i="4"/>
  <c r="AX1003" i="4"/>
  <c r="AL1004" i="4"/>
  <c r="AM1004" i="4"/>
  <c r="AN1004" i="4"/>
  <c r="AO1004" i="4"/>
  <c r="AT1004" i="4"/>
  <c r="AU1004" i="4"/>
  <c r="AX1004" i="4"/>
  <c r="AL1005" i="4"/>
  <c r="AM1005" i="4"/>
  <c r="AN1005" i="4"/>
  <c r="AO1005" i="4"/>
  <c r="AT1005" i="4"/>
  <c r="AW1005" i="4"/>
  <c r="AX1005" i="4"/>
  <c r="AL1006" i="4"/>
  <c r="AM1006" i="4"/>
  <c r="AN1006" i="4"/>
  <c r="AO1006" i="4"/>
  <c r="AT1006" i="4"/>
  <c r="AU1006" i="4" s="1"/>
  <c r="AV1006" i="4"/>
  <c r="AW1006" i="4"/>
  <c r="AX1006" i="4"/>
  <c r="AL1007" i="4"/>
  <c r="AM1007" i="4"/>
  <c r="AN1007" i="4"/>
  <c r="AO1007" i="4"/>
  <c r="AT1007" i="4"/>
  <c r="AU1007" i="4"/>
  <c r="AV1007" i="4"/>
  <c r="AW1007" i="4"/>
  <c r="AX1007" i="4"/>
  <c r="AL1008" i="4"/>
  <c r="AM1008" i="4"/>
  <c r="AN1008" i="4"/>
  <c r="AO1008" i="4"/>
  <c r="AT1008" i="4"/>
  <c r="AU1008" i="4"/>
  <c r="AX1008" i="4"/>
  <c r="AL1009" i="4"/>
  <c r="AM1009" i="4"/>
  <c r="AN1009" i="4"/>
  <c r="AO1009" i="4"/>
  <c r="AT1009" i="4"/>
  <c r="AW1009" i="4"/>
  <c r="AX1009" i="4"/>
  <c r="AL1010" i="4"/>
  <c r="AM1010" i="4"/>
  <c r="AN1010" i="4"/>
  <c r="AO1010" i="4"/>
  <c r="AT1010" i="4"/>
  <c r="AU1010" i="4" s="1"/>
  <c r="AV1010" i="4"/>
  <c r="AW1010" i="4"/>
  <c r="AX1010" i="4"/>
  <c r="AL1011" i="4"/>
  <c r="AM1011" i="4"/>
  <c r="AN1011" i="4"/>
  <c r="AO1011" i="4"/>
  <c r="AT1011" i="4"/>
  <c r="AU1011" i="4"/>
  <c r="AV1011" i="4"/>
  <c r="AW1011" i="4"/>
  <c r="AX1011" i="4"/>
  <c r="AU997" i="4" l="1"/>
  <c r="AV997" i="4"/>
  <c r="AV984" i="4"/>
  <c r="AW984" i="4"/>
  <c r="AY939" i="4"/>
  <c r="BA939" i="4"/>
  <c r="AZ939" i="4"/>
  <c r="AY928" i="4"/>
  <c r="BA928" i="4"/>
  <c r="AZ928" i="4"/>
  <c r="AY905" i="4"/>
  <c r="AZ905" i="4"/>
  <c r="BA905" i="4"/>
  <c r="BA819" i="4"/>
  <c r="AY819" i="4"/>
  <c r="AZ819" i="4"/>
  <c r="BA803" i="4"/>
  <c r="AY803" i="4"/>
  <c r="AZ803" i="4"/>
  <c r="AY587" i="4"/>
  <c r="BA587" i="4"/>
  <c r="AZ587" i="4"/>
  <c r="AY540" i="4"/>
  <c r="AZ540" i="4"/>
  <c r="BA540" i="4"/>
  <c r="AU534" i="4"/>
  <c r="AV534" i="4"/>
  <c r="AV483" i="4"/>
  <c r="AW483" i="4"/>
  <c r="AZ417" i="4"/>
  <c r="BA417" i="4"/>
  <c r="AV1004" i="4"/>
  <c r="AW1004" i="4"/>
  <c r="AV988" i="4"/>
  <c r="AW988" i="4"/>
  <c r="AU977" i="4"/>
  <c r="AV977" i="4"/>
  <c r="AW977" i="4"/>
  <c r="AY937" i="4"/>
  <c r="AZ937" i="4"/>
  <c r="BA937" i="4"/>
  <c r="AY925" i="4"/>
  <c r="AZ925" i="4"/>
  <c r="BA925" i="4"/>
  <c r="AY923" i="4"/>
  <c r="BA923" i="4"/>
  <c r="AZ923" i="4"/>
  <c r="AY789" i="4"/>
  <c r="AZ789" i="4"/>
  <c r="BA789" i="4"/>
  <c r="BA771" i="4"/>
  <c r="AY771" i="4"/>
  <c r="AZ771" i="4"/>
  <c r="BA755" i="4"/>
  <c r="AY755" i="4"/>
  <c r="AZ755" i="4"/>
  <c r="AY741" i="4"/>
  <c r="AZ741" i="4"/>
  <c r="BA741" i="4"/>
  <c r="BA723" i="4"/>
  <c r="AY723" i="4"/>
  <c r="AZ723" i="4"/>
  <c r="BA708" i="4"/>
  <c r="AZ708" i="4"/>
  <c r="AY708" i="4"/>
  <c r="AV992" i="4"/>
  <c r="AW992" i="4"/>
  <c r="BA883" i="4"/>
  <c r="AY883" i="4"/>
  <c r="AZ883" i="4"/>
  <c r="AY869" i="4"/>
  <c r="AZ869" i="4"/>
  <c r="BA869" i="4"/>
  <c r="AZ836" i="4"/>
  <c r="AY836" i="4"/>
  <c r="BA836" i="4"/>
  <c r="BA693" i="4"/>
  <c r="AZ693" i="4"/>
  <c r="AY693" i="4"/>
  <c r="AY659" i="4"/>
  <c r="AZ659" i="4"/>
  <c r="BA659" i="4"/>
  <c r="AV645" i="4"/>
  <c r="AU645" i="4"/>
  <c r="AV1000" i="4"/>
  <c r="AW1000" i="4"/>
  <c r="BA965" i="4"/>
  <c r="AY965" i="4"/>
  <c r="AZ965" i="4"/>
  <c r="AY912" i="4"/>
  <c r="BA912" i="4"/>
  <c r="AZ912" i="4"/>
  <c r="AY884" i="4"/>
  <c r="AZ884" i="4"/>
  <c r="BA884" i="4"/>
  <c r="AZ868" i="4"/>
  <c r="AY868" i="4"/>
  <c r="BA868" i="4"/>
  <c r="AZ852" i="4"/>
  <c r="AY852" i="4"/>
  <c r="BA852" i="4"/>
  <c r="AY837" i="4"/>
  <c r="AZ837" i="4"/>
  <c r="BA837" i="4"/>
  <c r="BA835" i="4"/>
  <c r="AY835" i="4"/>
  <c r="AZ835" i="4"/>
  <c r="AY821" i="4"/>
  <c r="AZ821" i="4"/>
  <c r="BA821" i="4"/>
  <c r="AY805" i="4"/>
  <c r="AZ805" i="4"/>
  <c r="BA805" i="4"/>
  <c r="AW721" i="4"/>
  <c r="AU721" i="4"/>
  <c r="AV721" i="4"/>
  <c r="AZ716" i="4"/>
  <c r="BA716" i="4"/>
  <c r="AY716" i="4"/>
  <c r="AY698" i="4"/>
  <c r="BA698" i="4"/>
  <c r="AZ698" i="4"/>
  <c r="AV667" i="4"/>
  <c r="AW667" i="4"/>
  <c r="AU667" i="4"/>
  <c r="AY571" i="4"/>
  <c r="BA571" i="4"/>
  <c r="AZ571" i="4"/>
  <c r="AU505" i="4"/>
  <c r="AV505" i="4"/>
  <c r="AW505" i="4"/>
  <c r="AZ457" i="4"/>
  <c r="BA457" i="4"/>
  <c r="AU441" i="4"/>
  <c r="AV441" i="4"/>
  <c r="AW441" i="4"/>
  <c r="AU1001" i="4"/>
  <c r="AV1001" i="4"/>
  <c r="AU985" i="4"/>
  <c r="AV985" i="4"/>
  <c r="AY931" i="4"/>
  <c r="BA931" i="4"/>
  <c r="AZ931" i="4"/>
  <c r="BA787" i="4"/>
  <c r="AY787" i="4"/>
  <c r="AZ787" i="4"/>
  <c r="AY773" i="4"/>
  <c r="AZ773" i="4"/>
  <c r="BA773" i="4"/>
  <c r="AY757" i="4"/>
  <c r="AZ757" i="4"/>
  <c r="BA757" i="4"/>
  <c r="BA739" i="4"/>
  <c r="AY739" i="4"/>
  <c r="AZ739" i="4"/>
  <c r="AY725" i="4"/>
  <c r="AZ725" i="4"/>
  <c r="BA725" i="4"/>
  <c r="AY674" i="4"/>
  <c r="AZ674" i="4"/>
  <c r="BA674" i="4"/>
  <c r="AV668" i="4"/>
  <c r="AU668" i="4"/>
  <c r="AU639" i="4"/>
  <c r="AW639" i="4"/>
  <c r="AV639" i="4"/>
  <c r="AV1008" i="4"/>
  <c r="AW1008" i="4"/>
  <c r="AU1005" i="4"/>
  <c r="AV1005" i="4"/>
  <c r="AU989" i="4"/>
  <c r="AV989" i="4"/>
  <c r="AY967" i="4"/>
  <c r="BA967" i="4"/>
  <c r="AY920" i="4"/>
  <c r="BA920" i="4"/>
  <c r="AZ920" i="4"/>
  <c r="AY888" i="4"/>
  <c r="AZ888" i="4"/>
  <c r="BA888" i="4"/>
  <c r="BA867" i="4"/>
  <c r="AY867" i="4"/>
  <c r="AZ867" i="4"/>
  <c r="AY853" i="4"/>
  <c r="AZ853" i="4"/>
  <c r="BA853" i="4"/>
  <c r="BA851" i="4"/>
  <c r="AY851" i="4"/>
  <c r="AZ851" i="4"/>
  <c r="AZ820" i="4"/>
  <c r="AY820" i="4"/>
  <c r="BA820" i="4"/>
  <c r="AZ804" i="4"/>
  <c r="AY804" i="4"/>
  <c r="BA804" i="4"/>
  <c r="AY709" i="4"/>
  <c r="AZ709" i="4"/>
  <c r="BA709" i="4"/>
  <c r="AU1009" i="4"/>
  <c r="AV1009" i="4"/>
  <c r="AU1000" i="4"/>
  <c r="AW997" i="4"/>
  <c r="AV996" i="4"/>
  <c r="AW996" i="4"/>
  <c r="AU993" i="4"/>
  <c r="AV993" i="4"/>
  <c r="AU984" i="4"/>
  <c r="AU981" i="4"/>
  <c r="AV981" i="4"/>
  <c r="AW981" i="4"/>
  <c r="AU973" i="4"/>
  <c r="AW973" i="4"/>
  <c r="AV973" i="4"/>
  <c r="AY968" i="4"/>
  <c r="AZ968" i="4"/>
  <c r="BA968" i="4"/>
  <c r="AY915" i="4"/>
  <c r="AZ915" i="4"/>
  <c r="BA915" i="4"/>
  <c r="AY897" i="4"/>
  <c r="BA897" i="4"/>
  <c r="AZ897" i="4"/>
  <c r="AZ788" i="4"/>
  <c r="AY788" i="4"/>
  <c r="BA788" i="4"/>
  <c r="AZ772" i="4"/>
  <c r="AY772" i="4"/>
  <c r="BA772" i="4"/>
  <c r="AZ756" i="4"/>
  <c r="AY756" i="4"/>
  <c r="BA756" i="4"/>
  <c r="AZ740" i="4"/>
  <c r="AY740" i="4"/>
  <c r="BA740" i="4"/>
  <c r="AZ724" i="4"/>
  <c r="AY724" i="4"/>
  <c r="BA724" i="4"/>
  <c r="AY722" i="4"/>
  <c r="AZ722" i="4"/>
  <c r="BA722" i="4"/>
  <c r="AV715" i="4"/>
  <c r="AU715" i="4"/>
  <c r="BA696" i="4"/>
  <c r="AY696" i="4"/>
  <c r="AZ696" i="4"/>
  <c r="AV723" i="4"/>
  <c r="AU723" i="4"/>
  <c r="AY717" i="4"/>
  <c r="BA717" i="4"/>
  <c r="AW713" i="4"/>
  <c r="AV713" i="4"/>
  <c r="BA710" i="4"/>
  <c r="AY710" i="4"/>
  <c r="BA699" i="4"/>
  <c r="AZ699" i="4"/>
  <c r="AV653" i="4"/>
  <c r="AW653" i="4"/>
  <c r="AW589" i="4"/>
  <c r="AU589" i="4"/>
  <c r="AV568" i="4"/>
  <c r="AW568" i="4"/>
  <c r="AY564" i="4"/>
  <c r="BA564" i="4"/>
  <c r="AZ564" i="4"/>
  <c r="AY561" i="4"/>
  <c r="AZ561" i="4"/>
  <c r="BA561" i="4"/>
  <c r="AY538" i="4"/>
  <c r="BA538" i="4"/>
  <c r="AZ527" i="4"/>
  <c r="AY527" i="4"/>
  <c r="AZ519" i="4"/>
  <c r="BA519" i="4"/>
  <c r="AY519" i="4"/>
  <c r="AU498" i="4"/>
  <c r="AV498" i="4"/>
  <c r="AZ449" i="4"/>
  <c r="BA449" i="4"/>
  <c r="AZ403" i="4"/>
  <c r="BA403" i="4"/>
  <c r="AW980" i="4"/>
  <c r="AW976" i="4"/>
  <c r="AW972" i="4"/>
  <c r="BA936" i="4"/>
  <c r="BA933" i="4"/>
  <c r="BA930" i="4"/>
  <c r="BA927" i="4"/>
  <c r="BA922" i="4"/>
  <c r="BA919" i="4"/>
  <c r="BA917" i="4"/>
  <c r="BA914" i="4"/>
  <c r="BA911" i="4"/>
  <c r="BA909" i="4"/>
  <c r="BA907" i="4"/>
  <c r="BA904" i="4"/>
  <c r="BA901" i="4"/>
  <c r="BA899" i="4"/>
  <c r="BA896" i="4"/>
  <c r="BA893" i="4"/>
  <c r="BA891" i="4"/>
  <c r="BA887" i="4"/>
  <c r="AZ873" i="4"/>
  <c r="AY872" i="4"/>
  <c r="AY871" i="4"/>
  <c r="AZ857" i="4"/>
  <c r="AY856" i="4"/>
  <c r="AY855" i="4"/>
  <c r="AZ841" i="4"/>
  <c r="AZ825" i="4"/>
  <c r="AY824" i="4"/>
  <c r="AY823" i="4"/>
  <c r="AZ809" i="4"/>
  <c r="AY808" i="4"/>
  <c r="AY807" i="4"/>
  <c r="AZ793" i="4"/>
  <c r="AY792" i="4"/>
  <c r="AZ777" i="4"/>
  <c r="AY776" i="4"/>
  <c r="AY775" i="4"/>
  <c r="AZ761" i="4"/>
  <c r="AY760" i="4"/>
  <c r="AY759" i="4"/>
  <c r="AZ745" i="4"/>
  <c r="AY744" i="4"/>
  <c r="AY743" i="4"/>
  <c r="AZ729" i="4"/>
  <c r="AY728" i="4"/>
  <c r="AY727" i="4"/>
  <c r="AY720" i="4"/>
  <c r="AY714" i="4"/>
  <c r="BA714" i="4"/>
  <c r="AY713" i="4"/>
  <c r="AW710" i="4"/>
  <c r="AU710" i="4"/>
  <c r="AV707" i="4"/>
  <c r="AU707" i="4"/>
  <c r="AZ700" i="4"/>
  <c r="BA700" i="4"/>
  <c r="AV691" i="4"/>
  <c r="AU691" i="4"/>
  <c r="AU690" i="4"/>
  <c r="AW690" i="4"/>
  <c r="AY688" i="4"/>
  <c r="BA688" i="4"/>
  <c r="AW686" i="4"/>
  <c r="AV686" i="4"/>
  <c r="AZ682" i="4"/>
  <c r="BA682" i="4"/>
  <c r="AV676" i="4"/>
  <c r="AU676" i="4"/>
  <c r="AZ673" i="4"/>
  <c r="AY673" i="4"/>
  <c r="BA673" i="4"/>
  <c r="AV671" i="4"/>
  <c r="AU671" i="4"/>
  <c r="AY612" i="4"/>
  <c r="BA612" i="4"/>
  <c r="AZ612" i="4"/>
  <c r="AU605" i="4"/>
  <c r="AV605" i="4"/>
  <c r="AV594" i="4"/>
  <c r="AU594" i="4"/>
  <c r="AW594" i="4"/>
  <c r="AV672" i="4"/>
  <c r="AU672" i="4"/>
  <c r="AZ669" i="4"/>
  <c r="AY669" i="4"/>
  <c r="BA669" i="4"/>
  <c r="AY577" i="4"/>
  <c r="BA577" i="4"/>
  <c r="AY572" i="4"/>
  <c r="AZ572" i="4"/>
  <c r="BA572" i="4"/>
  <c r="AY543" i="4"/>
  <c r="BA543" i="4"/>
  <c r="AZ543" i="4"/>
  <c r="BA964" i="4"/>
  <c r="AZ961" i="4"/>
  <c r="BA960" i="4"/>
  <c r="AZ953" i="4"/>
  <c r="AZ945" i="4"/>
  <c r="AZ941" i="4"/>
  <c r="BA881" i="4"/>
  <c r="BA880" i="4"/>
  <c r="AZ879" i="4"/>
  <c r="BA865" i="4"/>
  <c r="BA864" i="4"/>
  <c r="AZ863" i="4"/>
  <c r="BA849" i="4"/>
  <c r="BA848" i="4"/>
  <c r="AZ847" i="4"/>
  <c r="BA833" i="4"/>
  <c r="BA832" i="4"/>
  <c r="AZ831" i="4"/>
  <c r="BA817" i="4"/>
  <c r="BA816" i="4"/>
  <c r="AZ815" i="4"/>
  <c r="BA801" i="4"/>
  <c r="BA800" i="4"/>
  <c r="AZ799" i="4"/>
  <c r="BA785" i="4"/>
  <c r="BA784" i="4"/>
  <c r="AZ783" i="4"/>
  <c r="BA769" i="4"/>
  <c r="BA768" i="4"/>
  <c r="AZ767" i="4"/>
  <c r="BA753" i="4"/>
  <c r="BA752" i="4"/>
  <c r="AZ751" i="4"/>
  <c r="BA737" i="4"/>
  <c r="BA736" i="4"/>
  <c r="AZ735" i="4"/>
  <c r="AZ721" i="4"/>
  <c r="AZ719" i="4"/>
  <c r="AW719" i="4"/>
  <c r="AV719" i="4"/>
  <c r="AW718" i="4"/>
  <c r="AV718" i="4"/>
  <c r="BA715" i="4"/>
  <c r="AZ715" i="4"/>
  <c r="BA712" i="4"/>
  <c r="AY712" i="4"/>
  <c r="AZ711" i="4"/>
  <c r="AW711" i="4"/>
  <c r="AV711" i="4"/>
  <c r="AW697" i="4"/>
  <c r="AV697" i="4"/>
  <c r="AU688" i="4"/>
  <c r="AV688" i="4"/>
  <c r="AW688" i="4"/>
  <c r="AZ677" i="4"/>
  <c r="AY677" i="4"/>
  <c r="BA677" i="4"/>
  <c r="AV675" i="4"/>
  <c r="AU675" i="4"/>
  <c r="AY670" i="4"/>
  <c r="AZ670" i="4"/>
  <c r="BA670" i="4"/>
  <c r="AU666" i="4"/>
  <c r="AW666" i="4"/>
  <c r="AY664" i="4"/>
  <c r="BA664" i="4"/>
  <c r="AW652" i="4"/>
  <c r="AU652" i="4"/>
  <c r="AY617" i="4"/>
  <c r="BA617" i="4"/>
  <c r="AZ617" i="4"/>
  <c r="AY613" i="4"/>
  <c r="AZ613" i="4"/>
  <c r="BA613" i="4"/>
  <c r="AY608" i="4"/>
  <c r="AZ608" i="4"/>
  <c r="BA608" i="4"/>
  <c r="AY604" i="4"/>
  <c r="AZ604" i="4"/>
  <c r="BA604" i="4"/>
  <c r="AY603" i="4"/>
  <c r="BA603" i="4"/>
  <c r="AY597" i="4"/>
  <c r="AZ597" i="4"/>
  <c r="BA597" i="4"/>
  <c r="AV699" i="4"/>
  <c r="AU699" i="4"/>
  <c r="AW636" i="4"/>
  <c r="AV636" i="4"/>
  <c r="AU636" i="4"/>
  <c r="AV630" i="4"/>
  <c r="AU630" i="4"/>
  <c r="AW625" i="4"/>
  <c r="AV625" i="4"/>
  <c r="AY610" i="4"/>
  <c r="AZ610" i="4"/>
  <c r="BA610" i="4"/>
  <c r="AY600" i="4"/>
  <c r="BA600" i="4"/>
  <c r="AZ600" i="4"/>
  <c r="AY586" i="4"/>
  <c r="BA586" i="4"/>
  <c r="AZ586" i="4"/>
  <c r="AV584" i="4"/>
  <c r="AW584" i="4"/>
  <c r="AY573" i="4"/>
  <c r="BA573" i="4"/>
  <c r="AZ573" i="4"/>
  <c r="AY565" i="4"/>
  <c r="AZ565" i="4"/>
  <c r="BA565" i="4"/>
  <c r="AV554" i="4"/>
  <c r="AU554" i="4"/>
  <c r="AW554" i="4"/>
  <c r="AY654" i="4"/>
  <c r="AZ654" i="4"/>
  <c r="BA654" i="4"/>
  <c r="AV646" i="4"/>
  <c r="AW646" i="4"/>
  <c r="AV637" i="4"/>
  <c r="AU637" i="4"/>
  <c r="AW637" i="4"/>
  <c r="AY635" i="4"/>
  <c r="AZ635" i="4"/>
  <c r="BA635" i="4"/>
  <c r="AV614" i="4"/>
  <c r="AW614" i="4"/>
  <c r="AU614" i="4"/>
  <c r="AY601" i="4"/>
  <c r="AZ601" i="4"/>
  <c r="BA601" i="4"/>
  <c r="AU592" i="4"/>
  <c r="AV592" i="4"/>
  <c r="AW592" i="4"/>
  <c r="AW575" i="4"/>
  <c r="AU575" i="4"/>
  <c r="AV575" i="4"/>
  <c r="AY566" i="4"/>
  <c r="BA566" i="4"/>
  <c r="AZ566" i="4"/>
  <c r="AU654" i="4"/>
  <c r="AW650" i="4"/>
  <c r="AV650" i="4"/>
  <c r="AY643" i="4"/>
  <c r="AZ643" i="4"/>
  <c r="AU623" i="4"/>
  <c r="AV623" i="4"/>
  <c r="AW623" i="4"/>
  <c r="AV622" i="4"/>
  <c r="AW622" i="4"/>
  <c r="AY615" i="4"/>
  <c r="BA615" i="4"/>
  <c r="AV612" i="4"/>
  <c r="AU612" i="4"/>
  <c r="AW612" i="4"/>
  <c r="AV611" i="4"/>
  <c r="AU610" i="4"/>
  <c r="AV610" i="4"/>
  <c r="AU608" i="4"/>
  <c r="AV608" i="4"/>
  <c r="AY606" i="4"/>
  <c r="BA606" i="4"/>
  <c r="AU603" i="4"/>
  <c r="AV603" i="4"/>
  <c r="AW603" i="4"/>
  <c r="AV600" i="4"/>
  <c r="AW600" i="4"/>
  <c r="AY592" i="4"/>
  <c r="AZ592" i="4"/>
  <c r="BA592" i="4"/>
  <c r="AY590" i="4"/>
  <c r="AZ590" i="4"/>
  <c r="BA590" i="4"/>
  <c r="AV586" i="4"/>
  <c r="AW586" i="4"/>
  <c r="AY583" i="4"/>
  <c r="AZ583" i="4"/>
  <c r="BA583" i="4"/>
  <c r="AY582" i="4"/>
  <c r="BA582" i="4"/>
  <c r="AU563" i="4"/>
  <c r="AW563" i="4"/>
  <c r="AV563" i="4"/>
  <c r="AU551" i="4"/>
  <c r="AW546" i="4"/>
  <c r="AV546" i="4"/>
  <c r="AU527" i="4"/>
  <c r="AV527" i="4"/>
  <c r="AW527" i="4"/>
  <c r="AW521" i="4"/>
  <c r="AU521" i="4"/>
  <c r="AU518" i="4"/>
  <c r="AV518" i="4"/>
  <c r="AW648" i="4"/>
  <c r="AU648" i="4"/>
  <c r="AV629" i="4"/>
  <c r="AW629" i="4"/>
  <c r="AV606" i="4"/>
  <c r="AU606" i="4"/>
  <c r="AW606" i="4"/>
  <c r="AY599" i="4"/>
  <c r="AZ599" i="4"/>
  <c r="BA599" i="4"/>
  <c r="AV598" i="4"/>
  <c r="AW598" i="4"/>
  <c r="AV596" i="4"/>
  <c r="AU596" i="4"/>
  <c r="AY594" i="4"/>
  <c r="BA594" i="4"/>
  <c r="AY585" i="4"/>
  <c r="AZ585" i="4"/>
  <c r="BA585" i="4"/>
  <c r="AY584" i="4"/>
  <c r="BA584" i="4"/>
  <c r="AV582" i="4"/>
  <c r="AU582" i="4"/>
  <c r="AW582" i="4"/>
  <c r="AY579" i="4"/>
  <c r="BA579" i="4"/>
  <c r="AY575" i="4"/>
  <c r="BA575" i="4"/>
  <c r="AY557" i="4"/>
  <c r="BA557" i="4"/>
  <c r="AZ557" i="4"/>
  <c r="AY556" i="4"/>
  <c r="BA556" i="4"/>
  <c r="AY555" i="4"/>
  <c r="AZ555" i="4"/>
  <c r="AY554" i="4"/>
  <c r="BA554" i="4"/>
  <c r="AV552" i="4"/>
  <c r="AW552" i="4"/>
  <c r="AV550" i="4"/>
  <c r="AU550" i="4"/>
  <c r="AY547" i="4"/>
  <c r="BA547" i="4"/>
  <c r="AY544" i="4"/>
  <c r="AZ544" i="4"/>
  <c r="BA544" i="4"/>
  <c r="AV542" i="4"/>
  <c r="AW542" i="4"/>
  <c r="AV647" i="4"/>
  <c r="AZ640" i="4"/>
  <c r="AZ638" i="4"/>
  <c r="AU615" i="4"/>
  <c r="AY569" i="4"/>
  <c r="AZ569" i="4"/>
  <c r="AY568" i="4"/>
  <c r="BA568" i="4"/>
  <c r="AY562" i="4"/>
  <c r="AZ562" i="4"/>
  <c r="AY553" i="4"/>
  <c r="AZ553" i="4"/>
  <c r="AY552" i="4"/>
  <c r="BA552" i="4"/>
  <c r="AZ513" i="4"/>
  <c r="AY513" i="4"/>
  <c r="AU510" i="4"/>
  <c r="AV510" i="4"/>
  <c r="AW502" i="4"/>
  <c r="AU502" i="4"/>
  <c r="AU484" i="4"/>
  <c r="AV484" i="4"/>
  <c r="AU476" i="4"/>
  <c r="AW476" i="4"/>
  <c r="AV469" i="4"/>
  <c r="AU469" i="4"/>
  <c r="AW469" i="4"/>
  <c r="AZ458" i="4"/>
  <c r="AY458" i="4"/>
  <c r="BA458" i="4"/>
  <c r="AZ446" i="4"/>
  <c r="AY446" i="4"/>
  <c r="BA446" i="4"/>
  <c r="AU439" i="4"/>
  <c r="AV439" i="4"/>
  <c r="AW439" i="4"/>
  <c r="AZ416" i="4"/>
  <c r="AY416" i="4"/>
  <c r="BA416" i="4"/>
  <c r="AU413" i="4"/>
  <c r="AV413" i="4"/>
  <c r="AW413" i="4"/>
  <c r="AY339" i="4"/>
  <c r="BA339" i="4"/>
  <c r="AY315" i="4"/>
  <c r="BA315" i="4"/>
  <c r="AY268" i="4"/>
  <c r="AZ268" i="4"/>
  <c r="AU265" i="4"/>
  <c r="AW265" i="4"/>
  <c r="AV265" i="4"/>
  <c r="AY259" i="4"/>
  <c r="BA259" i="4"/>
  <c r="AU247" i="4"/>
  <c r="AV247" i="4"/>
  <c r="AU571" i="4"/>
  <c r="AV571" i="4"/>
  <c r="AY567" i="4"/>
  <c r="AZ567" i="4"/>
  <c r="AV566" i="4"/>
  <c r="AW566" i="4"/>
  <c r="AV556" i="4"/>
  <c r="AW556" i="4"/>
  <c r="AY551" i="4"/>
  <c r="AZ551" i="4"/>
  <c r="AY550" i="4"/>
  <c r="BA550" i="4"/>
  <c r="AY545" i="4"/>
  <c r="BA545" i="4"/>
  <c r="AW543" i="4"/>
  <c r="AU543" i="4"/>
  <c r="AY541" i="4"/>
  <c r="BA541" i="4"/>
  <c r="AW537" i="4"/>
  <c r="AU537" i="4"/>
  <c r="AZ535" i="4"/>
  <c r="BA535" i="4"/>
  <c r="AZ529" i="4"/>
  <c r="BA529" i="4"/>
  <c r="AW525" i="4"/>
  <c r="AU525" i="4"/>
  <c r="AZ523" i="4"/>
  <c r="BA523" i="4"/>
  <c r="AW513" i="4"/>
  <c r="AU513" i="4"/>
  <c r="AV504" i="4"/>
  <c r="AU504" i="4"/>
  <c r="AU492" i="4"/>
  <c r="AW492" i="4"/>
  <c r="AV482" i="4"/>
  <c r="AU482" i="4"/>
  <c r="AU456" i="4"/>
  <c r="AW456" i="4"/>
  <c r="AU429" i="4"/>
  <c r="AV429" i="4"/>
  <c r="AW429" i="4"/>
  <c r="AZ399" i="4"/>
  <c r="BA399" i="4"/>
  <c r="AZ387" i="4"/>
  <c r="BA387" i="4"/>
  <c r="AU335" i="4"/>
  <c r="AW335" i="4"/>
  <c r="AV335" i="4"/>
  <c r="AY312" i="4"/>
  <c r="BA312" i="4"/>
  <c r="AU266" i="4"/>
  <c r="AW266" i="4"/>
  <c r="AU251" i="4"/>
  <c r="AV251" i="4"/>
  <c r="AV188" i="4"/>
  <c r="AW188" i="4"/>
  <c r="AU188" i="4"/>
  <c r="AV184" i="4"/>
  <c r="AW184" i="4"/>
  <c r="AU184" i="4"/>
  <c r="BA135" i="4"/>
  <c r="AY135" i="4"/>
  <c r="AZ105" i="4"/>
  <c r="AY105" i="4"/>
  <c r="AW62" i="4"/>
  <c r="AU62" i="4"/>
  <c r="BA30" i="4"/>
  <c r="AZ30" i="4"/>
  <c r="AW27" i="4"/>
  <c r="AU27" i="4"/>
  <c r="AU314" i="4"/>
  <c r="AW314" i="4"/>
  <c r="AY252" i="4"/>
  <c r="AZ252" i="4"/>
  <c r="AV192" i="4"/>
  <c r="AW192" i="4"/>
  <c r="AU192" i="4"/>
  <c r="AZ119" i="4"/>
  <c r="BA119" i="4"/>
  <c r="AY119" i="4"/>
  <c r="BA56" i="4"/>
  <c r="AY56" i="4"/>
  <c r="BA28" i="4"/>
  <c r="AY28" i="4"/>
  <c r="BA14" i="4"/>
  <c r="AY14" i="4"/>
  <c r="AV185" i="4"/>
  <c r="AU185" i="4"/>
  <c r="AV183" i="4"/>
  <c r="AW183" i="4"/>
  <c r="AU183" i="4"/>
  <c r="AZ107" i="4"/>
  <c r="BA107" i="4"/>
  <c r="BA20" i="4"/>
  <c r="AZ20" i="4"/>
  <c r="BA15" i="4"/>
  <c r="AZ15" i="4"/>
  <c r="AY15" i="4"/>
  <c r="BA515" i="4"/>
  <c r="AV514" i="4"/>
  <c r="BA509" i="4"/>
  <c r="AV494" i="4"/>
  <c r="AW488" i="4"/>
  <c r="AW487" i="4"/>
  <c r="AV478" i="4"/>
  <c r="AW466" i="4"/>
  <c r="AU464" i="4"/>
  <c r="BA462" i="4"/>
  <c r="BA461" i="4"/>
  <c r="AV461" i="4"/>
  <c r="AV460" i="4"/>
  <c r="AY454" i="4"/>
  <c r="BA453" i="4"/>
  <c r="AV453" i="4"/>
  <c r="AW449" i="4"/>
  <c r="AV445" i="4"/>
  <c r="BA443" i="4"/>
  <c r="BA438" i="4"/>
  <c r="AV437" i="4"/>
  <c r="AY435" i="4"/>
  <c r="AW434" i="4"/>
  <c r="AV431" i="4"/>
  <c r="AW424" i="4"/>
  <c r="BA422" i="4"/>
  <c r="BA421" i="4"/>
  <c r="AV421" i="4"/>
  <c r="AW416" i="4"/>
  <c r="AV415" i="4"/>
  <c r="BA391" i="4"/>
  <c r="AV377" i="4"/>
  <c r="AW377" i="4"/>
  <c r="AY347" i="4"/>
  <c r="BA347" i="4"/>
  <c r="AV193" i="4"/>
  <c r="AU193" i="4"/>
  <c r="AZ189" i="4"/>
  <c r="BA189" i="4"/>
  <c r="AY189" i="4"/>
  <c r="AZ186" i="4"/>
  <c r="AY186" i="4"/>
  <c r="AV175" i="4"/>
  <c r="AW175" i="4"/>
  <c r="AU175" i="4"/>
  <c r="BA127" i="4"/>
  <c r="AY127" i="4"/>
  <c r="AV99" i="4"/>
  <c r="AW99" i="4"/>
  <c r="AU99" i="4"/>
  <c r="BA57" i="4"/>
  <c r="AY57" i="4"/>
  <c r="BA55" i="4"/>
  <c r="AY55" i="4"/>
  <c r="BA320" i="4"/>
  <c r="BA262" i="4"/>
  <c r="AW257" i="4"/>
  <c r="AW249" i="4"/>
  <c r="AW196" i="4"/>
  <c r="BA188" i="4"/>
  <c r="BA181" i="4"/>
  <c r="AW118" i="4"/>
  <c r="BA108" i="4"/>
  <c r="AW53" i="4"/>
  <c r="AW50" i="4"/>
  <c r="AZ31" i="4"/>
  <c r="AZ22" i="4"/>
  <c r="AZ13" i="4"/>
  <c r="AZ5" i="4"/>
  <c r="AV6" i="4"/>
  <c r="AY5" i="4"/>
  <c r="AY376" i="4"/>
  <c r="AZ317" i="4"/>
  <c r="AV316" i="4"/>
  <c r="AW270" i="4"/>
  <c r="AV269" i="4"/>
  <c r="AZ264" i="4"/>
  <c r="AV263" i="4"/>
  <c r="AW254" i="4"/>
  <c r="AV253" i="4"/>
  <c r="AY64" i="4"/>
  <c r="AU57" i="4"/>
  <c r="AU56" i="4"/>
  <c r="AV30" i="4"/>
  <c r="AU29" i="4"/>
  <c r="AU26" i="4"/>
  <c r="AU23" i="4"/>
  <c r="AU21" i="4"/>
  <c r="AU20" i="4"/>
  <c r="AZ1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C173" i="3" s="1"/>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c r="BA834" i="3"/>
  <c r="BC834" i="3" s="1"/>
  <c r="BA835" i="3"/>
  <c r="BB835" i="3" s="1"/>
  <c r="BA836" i="3"/>
  <c r="BC836" i="3" s="1"/>
  <c r="BA837" i="3"/>
  <c r="BB837" i="3" s="1"/>
  <c r="BA838" i="3"/>
  <c r="BB838" i="3" s="1"/>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44" i="3"/>
  <c r="BC886" i="3"/>
  <c r="BC838" i="3"/>
  <c r="BC833" i="3"/>
  <c r="BC806" i="3"/>
  <c r="BC623" i="3"/>
  <c r="BC535" i="3"/>
  <c r="BC528" i="3"/>
  <c r="BC512" i="3"/>
  <c r="BC454" i="3"/>
  <c r="BC425" i="3"/>
  <c r="BC384" i="3"/>
  <c r="BC201" i="3"/>
  <c r="BC167" i="3"/>
  <c r="BC136" i="3"/>
  <c r="BC55" i="3"/>
  <c r="BC33" i="3"/>
  <c r="BC68" i="3"/>
  <c r="BC171" i="3"/>
  <c r="BC178" i="3"/>
  <c r="BC179" i="3"/>
  <c r="BC234" i="3"/>
  <c r="BC290" i="3"/>
  <c r="BC411" i="3"/>
  <c r="BC430" i="3"/>
  <c r="BC431" i="3"/>
  <c r="BC484" i="3"/>
  <c r="BC490" i="3"/>
  <c r="BC596" i="3"/>
  <c r="BC650" i="3"/>
  <c r="BC692" i="3"/>
  <c r="BC786" i="3"/>
  <c r="BC787" i="3"/>
  <c r="BC789" i="3"/>
  <c r="BC801" i="3" l="1"/>
  <c r="AU10" i="4"/>
  <c r="BC658" i="3"/>
  <c r="BC517" i="3"/>
  <c r="BC298" i="3"/>
  <c r="BC32" i="3"/>
  <c r="BC240" i="3"/>
  <c r="BC597" i="3"/>
  <c r="BC969" i="3"/>
  <c r="BB937" i="3"/>
  <c r="BB903" i="3"/>
  <c r="BB888" i="3"/>
  <c r="BB852" i="3"/>
  <c r="BB802" i="3"/>
  <c r="BB682" i="3"/>
  <c r="BB671" i="3"/>
  <c r="BB338" i="3"/>
  <c r="BC659" i="3"/>
  <c r="BC581" i="3"/>
  <c r="BC468" i="3"/>
  <c r="BC366" i="3"/>
  <c r="BC217" i="3"/>
  <c r="BC837" i="3"/>
  <c r="BC797" i="3"/>
  <c r="BC698" i="3"/>
  <c r="BC40" i="3"/>
  <c r="BC241" i="3"/>
  <c r="BC617" i="3"/>
  <c r="BC830" i="3"/>
  <c r="BC879" i="3"/>
  <c r="BB996"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Z33" i="3"/>
  <c r="AB33" i="3" s="1"/>
  <c r="Z34" i="3"/>
  <c r="Z35" i="3"/>
  <c r="AJ35" i="3" s="1"/>
  <c r="AK35" i="3" s="1"/>
  <c r="Z36" i="3"/>
  <c r="AJ36" i="3" s="1"/>
  <c r="AK36" i="3" s="1"/>
  <c r="Z37" i="3"/>
  <c r="AJ37" i="3" s="1"/>
  <c r="AK37" i="3" s="1"/>
  <c r="Z38" i="3"/>
  <c r="AB38" i="3" s="1"/>
  <c r="Z39" i="3"/>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Z74" i="3"/>
  <c r="Z75" i="3"/>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AW46" i="3"/>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AW114" i="3"/>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K103" i="3"/>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M55" i="3" s="1"/>
  <c r="AJ55" i="3"/>
  <c r="AE47" i="3"/>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E24" i="3"/>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K97" i="3"/>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E67" i="3"/>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E27" i="3"/>
  <c r="AI27" i="3" s="1"/>
  <c r="AE13" i="3"/>
  <c r="AJ15" i="3"/>
  <c r="AD13" i="3"/>
  <c r="AK55" i="3" l="1"/>
  <c r="AO55" i="3" s="1"/>
  <c r="AN55" i="3"/>
  <c r="AK15" i="3"/>
  <c r="AO15" i="3" s="1"/>
  <c r="AN15" i="3"/>
  <c r="AD14" i="3"/>
  <c r="AD15" i="3"/>
  <c r="AD16" i="3"/>
  <c r="AD17" i="3"/>
  <c r="AD18" i="3"/>
  <c r="AD19" i="3"/>
  <c r="AD20" i="3"/>
  <c r="AD21" i="3"/>
  <c r="AD22" i="3"/>
  <c r="AD23" i="3"/>
  <c r="AD24" i="3"/>
  <c r="AD25" i="3"/>
  <c r="AD26" i="3"/>
  <c r="AD27" i="3"/>
  <c r="AD28" i="3"/>
  <c r="AD29" i="3"/>
  <c r="AD30" i="3"/>
  <c r="AD31"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E12"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<sst xmlns="http://schemas.openxmlformats.org/spreadsheetml/2006/main" count="7843" uniqueCount="3572">
  <si>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</si>
  <si>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</si>
  <si>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</si>
  <si>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</si>
  <si>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</si>
  <si>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</si>
  <si>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</si>
  <si>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</si>
  <si>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</si>
  <si>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</si>
  <si>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</si>
  <si>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</si>
  <si>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</si>
  <si>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</si>
  <si>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</si>
  <si>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</si>
  <si>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</si>
  <si>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</si>
  <si>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</si>
  <si>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</si>
  <si>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</si>
  <si>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</si>
  <si>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</si>
  <si>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</si>
  <si>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</si>
  <si>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</si>
  <si>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</si>
  <si>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</si>
  <si>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</si>
  <si>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</si>
  <si>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</si>
  <si>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</si>
  <si>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</si>
  <si>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</si>
  <si>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</si>
  <si>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</si>
  <si>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</si>
  <si>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</si>
  <si>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</si>
  <si>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</si>
  <si>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</si>
  <si>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</si>
  <si>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</si>
  <si>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</si>
  <si>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</si>
  <si>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</si>
  <si>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</si>
  <si>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</si>
  <si>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</si>
  <si>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</si>
  <si>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</si>
  <si>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</si>
  <si>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</si>
  <si>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</si>
  <si>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</si>
  <si>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</si>
  <si>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</si>
  <si>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</si>
  <si>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</si>
  <si>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</si>
  <si>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</si>
  <si>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</si>
  <si>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</si>
  <si>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</si>
  <si>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</si>
  <si>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</si>
  <si>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</si>
  <si>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</si>
  <si>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</si>
  <si>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</si>
  <si>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</si>
  <si>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</si>
  <si>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</si>
  <si>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</si>
  <si>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</si>
  <si>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</si>
  <si>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</si>
  <si>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</si>
  <si>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</si>
  <si>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</si>
  <si>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</si>
  <si>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</si>
  <si>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</si>
  <si>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</si>
  <si>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</si>
  <si>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</si>
  <si>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</si>
  <si>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</si>
  <si>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</si>
  <si>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</si>
  <si>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</si>
  <si>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</si>
  <si>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</si>
  <si>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</si>
  <si>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</si>
  <si>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</si>
  <si>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</si>
  <si>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</si>
  <si>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</si>
  <si>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</si>
  <si>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</si>
  <si>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</si>
  <si>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</si>
  <si>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</si>
  <si>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</si>
  <si>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</si>
  <si>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</si>
  <si>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</si>
  <si>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</si>
  <si>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</si>
  <si>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</si>
  <si>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</si>
  <si>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</si>
  <si>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</si>
  <si>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</si>
  <si>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</si>
  <si>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</si>
  <si>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</si>
  <si>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</si>
  <si>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</si>
  <si>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</si>
  <si>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</si>
  <si>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</si>
  <si>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</si>
  <si>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</si>
  <si>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</si>
  <si>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</si>
  <si>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</si>
  <si>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</si>
  <si>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</si>
  <si>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</si>
  <si>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</si>
  <si>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</si>
  <si>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</si>
  <si>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</si>
  <si>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</si>
  <si>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</si>
  <si>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</si>
  <si>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</si>
  <si>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</si>
  <si>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</si>
  <si>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</si>
  <si>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</si>
  <si>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</si>
  <si>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</si>
  <si>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</si>
  <si>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</si>
  <si>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</si>
  <si>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</si>
  <si>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</si>
  <si>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</si>
  <si>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</si>
  <si>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</si>
  <si>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</si>
  <si>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</si>
  <si>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</si>
  <si>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</si>
  <si>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</si>
  <si>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</si>
  <si>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</si>
  <si>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</si>
  <si>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</si>
  <si>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</si>
  <si>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</si>
  <si>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</si>
  <si>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</si>
  <si>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</si>
  <si>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</si>
  <si>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</si>
  <si>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</si>
  <si>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</si>
  <si>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</si>
  <si>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</si>
  <si>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</si>
  <si>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</si>
  <si>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</si>
  <si>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</si>
  <si>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</si>
  <si>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</si>
  <si>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</si>
  <si>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</si>
  <si>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</si>
  <si>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</si>
  <si>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</si>
  <si>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</si>
  <si>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</si>
  <si>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</si>
  <si>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</si>
  <si>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</si>
  <si>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</si>
  <si>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</si>
  <si>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</si>
  <si>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</si>
  <si>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</si>
  <si>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</si>
  <si>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</si>
  <si>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</si>
  <si>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</si>
  <si>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</si>
  <si>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</si>
  <si>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</si>
  <si>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</si>
  <si>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</si>
  <si>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</si>
  <si>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</si>
  <si>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</si>
  <si>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</si>
  <si>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</si>
  <si>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</si>
  <si>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</si>
  <si>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</si>
  <si>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</si>
  <si>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</si>
  <si>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</si>
  <si>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</si>
  <si>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</si>
  <si>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</si>
  <si>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</si>
  <si>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</si>
  <si>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</si>
  <si>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</si>
  <si>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</si>
  <si>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</si>
  <si>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</si>
  <si>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</si>
  <si>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</si>
  <si>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</si>
  <si>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</si>
  <si>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</si>
  <si>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</si>
  <si>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</si>
  <si>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</si>
  <si>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</si>
  <si>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</si>
  <si>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</si>
  <si>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</si>
  <si>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</si>
  <si>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</si>
  <si>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</si>
  <si>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</si>
  <si>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</si>
  <si>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</si>
  <si>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</si>
  <si>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</si>
  <si>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</si>
  <si>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</si>
  <si>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</si>
  <si>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</si>
  <si>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</si>
  <si>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</si>
  <si>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</si>
  <si>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</si>
  <si>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</si>
  <si>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</si>
  <si>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</si>
  <si>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</si>
  <si>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</si>
  <si>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</si>
  <si>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</si>
  <si>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</si>
  <si>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</si>
  <si>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</si>
  <si>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</si>
  <si>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</si>
  <si>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</si>
  <si>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</si>
  <si>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</si>
  <si>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</si>
  <si>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</si>
  <si>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</si>
  <si>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</si>
  <si>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</si>
  <si>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</si>
  <si>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</si>
  <si>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</si>
  <si>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</si>
  <si>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</si>
  <si>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</si>
  <si>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</si>
  <si>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</si>
  <si>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</si>
  <si>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</si>
  <si>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</si>
  <si>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</si>
  <si>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</si>
  <si>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</si>
  <si>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</si>
  <si>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</si>
  <si>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</si>
  <si>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</si>
  <si>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</si>
  <si>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</si>
  <si>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</si>
  <si>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</si>
  <si>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</si>
  <si>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</si>
  <si>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</si>
  <si>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</si>
  <si>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</si>
  <si>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</si>
  <si>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</si>
  <si>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</si>
  <si>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</si>
  <si>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</si>
  <si>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</si>
  <si>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</si>
  <si>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</si>
  <si>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</si>
  <si>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</si>
  <si>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</si>
  <si>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</si>
  <si>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</si>
  <si>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</si>
  <si>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</si>
  <si>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</si>
  <si>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</si>
  <si>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</si>
  <si>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</si>
  <si>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</si>
  <si>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</si>
  <si>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</si>
  <si>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</si>
  <si>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</si>
  <si>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</si>
  <si>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</si>
  <si>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</si>
  <si>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</si>
  <si>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</si>
  <si>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</si>
  <si>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</si>
  <si>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</si>
  <si>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</si>
  <si>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</si>
  <si>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</si>
  <si>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</si>
  <si>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</si>
  <si>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</si>
  <si>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</si>
  <si>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</si>
  <si>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</si>
  <si>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</si>
  <si>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</si>
  <si>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</si>
  <si>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</si>
  <si>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</si>
  <si>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</si>
  <si>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</si>
  <si>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</si>
  <si>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</si>
  <si>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</si>
  <si>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</si>
  <si>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</si>
  <si>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</si>
  <si>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</si>
  <si>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</si>
  <si>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</si>
  <si>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</si>
  <si>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</si>
  <si>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</si>
  <si>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</si>
  <si>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</si>
  <si>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</si>
  <si>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</si>
  <si>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</si>
  <si>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</si>
  <si>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</si>
  <si>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</si>
  <si>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</si>
  <si>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</si>
  <si>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</si>
  <si>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</si>
  <si>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</si>
  <si>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</si>
  <si>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</si>
  <si>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</si>
  <si>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</si>
  <si>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</si>
  <si>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</si>
  <si>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</si>
  <si>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</si>
  <si>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</si>
  <si>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</si>
  <si>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</si>
  <si>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</si>
  <si>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</si>
  <si>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</si>
  <si>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</si>
  <si>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</si>
  <si>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</si>
  <si>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</si>
  <si>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</si>
  <si>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</si>
  <si>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</si>
  <si>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</si>
  <si>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</si>
  <si>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</si>
  <si>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</si>
  <si>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</si>
  <si>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</si>
  <si>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</si>
  <si>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</si>
  <si>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</si>
  <si>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</si>
  <si>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</si>
  <si>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</si>
  <si>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</si>
  <si>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</si>
  <si>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</si>
  <si>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</si>
  <si>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</si>
  <si>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</si>
  <si>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</si>
  <si>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</si>
  <si>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</si>
  <si>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</si>
  <si>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</si>
  <si>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</si>
  <si>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</si>
  <si>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</si>
  <si>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</si>
  <si>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</si>
  <si>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</si>
  <si>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</si>
  <si>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</si>
  <si>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</si>
  <si>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</si>
  <si>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</si>
  <si>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</si>
  <si>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</si>
  <si>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</si>
  <si>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</si>
  <si>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</si>
  <si>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</si>
  <si>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</si>
  <si>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</si>
  <si>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</si>
  <si>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</si>
  <si>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</si>
  <si>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</si>
  <si>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</si>
  <si>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</si>
  <si>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</si>
  <si>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</si>
  <si>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</si>
  <si>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</si>
  <si>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</si>
  <si>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</si>
  <si>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</si>
  <si>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</si>
  <si>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</si>
  <si>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</si>
  <si>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</si>
  <si>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</si>
  <si>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</si>
  <si>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</si>
  <si>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</si>
  <si>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</si>
  <si>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</si>
  <si>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</si>
  <si>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</si>
  <si>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</si>
  <si>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</si>
  <si>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</si>
  <si>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</si>
  <si>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</si>
  <si>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</si>
  <si>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</si>
  <si>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</si>
  <si>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</si>
  <si>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</si>
  <si>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</si>
  <si>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</si>
  <si>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</si>
  <si>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</si>
  <si>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</si>
  <si>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</si>
  <si>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</si>
  <si>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</si>
  <si>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</si>
  <si>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</si>
  <si>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</si>
  <si>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</si>
  <si>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</si>
  <si>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</si>
  <si>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</si>
  <si>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</si>
  <si>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</si>
  <si>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</si>
  <si>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</si>
  <si>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</si>
  <si>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</si>
  <si>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</si>
  <si>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</si>
  <si>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</si>
  <si>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</si>
  <si>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</si>
  <si>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</si>
  <si>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</si>
  <si>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</si>
  <si>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</si>
  <si>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</si>
  <si>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</si>
  <si>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</si>
  <si>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</si>
  <si>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</si>
  <si>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</si>
  <si>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</si>
  <si>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</si>
  <si>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</si>
  <si>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</si>
  <si>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</si>
  <si>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</si>
  <si>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</si>
  <si>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</si>
  <si>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</si>
  <si>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</si>
  <si>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</si>
  <si>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</si>
  <si>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</si>
  <si>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</si>
  <si>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</si>
  <si>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</si>
  <si>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</si>
  <si>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</si>
  <si>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</si>
  <si>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</si>
  <si>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</si>
  <si>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</si>
  <si>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</si>
  <si>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</si>
  <si>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</si>
  <si>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</si>
  <si>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</si>
  <si>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</si>
  <si>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</si>
  <si>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</si>
  <si>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</si>
  <si>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</si>
  <si>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</si>
  <si>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</si>
  <si>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</si>
  <si>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</si>
  <si>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</si>
  <si>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</si>
  <si>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</si>
  <si>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</si>
  <si>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</si>
  <si>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</si>
  <si>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</si>
  <si>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</si>
  <si>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</si>
  <si>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</si>
  <si>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</si>
  <si>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</si>
  <si>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</si>
  <si>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</si>
  <si>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</si>
  <si>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</si>
  <si>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</si>
  <si>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</si>
  <si>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</si>
  <si>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</si>
  <si>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</si>
  <si>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</si>
  <si>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</si>
  <si>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</si>
  <si>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</si>
  <si>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</si>
  <si>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</si>
  <si>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</si>
  <si>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</si>
  <si>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</si>
  <si>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</si>
  <si>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</si>
  <si>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</si>
  <si>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</si>
  <si>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</si>
  <si>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</si>
  <si>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</si>
  <si>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</si>
  <si>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</si>
  <si>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</si>
  <si>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</si>
  <si>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</si>
  <si>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</si>
  <si>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</si>
  <si>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</si>
  <si>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</si>
  <si>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</si>
  <si>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</si>
  <si>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</si>
  <si>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</si>
  <si>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</si>
  <si>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</si>
  <si>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</si>
  <si>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</si>
  <si>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</si>
  <si>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</si>
  <si>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</si>
  <si>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</si>
  <si>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</si>
  <si>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</si>
  <si>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</si>
  <si>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</si>
  <si>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</si>
  <si>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</si>
  <si>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</si>
  <si>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</si>
  <si>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</si>
  <si>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</si>
  <si>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</si>
  <si>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</si>
  <si>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</si>
  <si>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</si>
  <si>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</si>
  <si>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</si>
  <si>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</si>
  <si>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</si>
  <si>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</si>
  <si>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</si>
  <si>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</si>
  <si>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</si>
  <si>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</si>
  <si>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</si>
  <si>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</si>
  <si>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</si>
  <si>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</si>
  <si>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</si>
  <si>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</si>
  <si>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</si>
  <si>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</si>
  <si>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</si>
  <si>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</si>
  <si>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</si>
  <si>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</si>
  <si>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</si>
  <si>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</si>
  <si>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</si>
  <si>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</si>
  <si>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</si>
  <si>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</si>
  <si>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</si>
  <si>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</si>
  <si>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</si>
  <si>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</si>
  <si>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</si>
  <si>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</si>
  <si>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</si>
  <si>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</si>
  <si>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</si>
  <si>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</si>
  <si>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</si>
  <si>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</si>
  <si>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</si>
  <si>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</si>
  <si>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</si>
  <si>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</si>
  <si>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</si>
  <si>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</si>
  <si>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</si>
  <si>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</si>
  <si>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</si>
  <si>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</si>
  <si>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</si>
  <si>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</si>
  <si>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</si>
  <si>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</si>
  <si>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</si>
  <si>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</si>
  <si>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</si>
  <si>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</si>
  <si>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</si>
  <si>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</si>
  <si>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</si>
  <si>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</si>
  <si>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</si>
  <si>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</si>
  <si>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</si>
  <si>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</si>
  <si>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</si>
  <si>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</si>
  <si>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</si>
  <si>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</si>
  <si>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</si>
  <si>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</si>
  <si>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</si>
  <si>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</si>
  <si>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</si>
  <si>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</si>
  <si>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</si>
  <si>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</si>
  <si>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</si>
  <si>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</si>
  <si>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</si>
  <si>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</si>
  <si>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</si>
  <si>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</si>
  <si>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</si>
  <si>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</si>
  <si>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</si>
  <si>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</si>
  <si>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</si>
  <si>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</si>
  <si>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</si>
  <si>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</si>
  <si>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</si>
  <si>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</si>
  <si>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</si>
  <si>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</si>
  <si>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</si>
  <si>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</si>
  <si>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</si>
  <si>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</si>
  <si>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</si>
  <si>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</si>
  <si>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</si>
  <si>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</si>
  <si>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</si>
  <si>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</si>
  <si>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</si>
  <si>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</si>
  <si>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</si>
  <si>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</si>
  <si>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</si>
  <si>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</si>
  <si>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</si>
  <si>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</si>
  <si>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</si>
  <si>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</si>
  <si>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</si>
  <si>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</si>
  <si>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</si>
  <si>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</si>
  <si>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</si>
  <si>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</si>
  <si>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</si>
  <si>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</si>
  <si>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</si>
  <si>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</si>
  <si>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</si>
  <si>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</si>
  <si>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</si>
  <si>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</si>
  <si>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</si>
  <si>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</si>
  <si>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</si>
  <si>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</si>
  <si>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</si>
  <si>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</si>
  <si>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</si>
  <si>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</si>
  <si>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</si>
  <si>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</si>
  <si>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</si>
  <si>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</si>
  <si>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</si>
  <si>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</si>
  <si>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</si>
  <si>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</si>
  <si>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</si>
  <si>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</si>
  <si>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</si>
  <si>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</si>
  <si>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</si>
  <si>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</si>
  <si>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</si>
  <si>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</si>
  <si>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</si>
  <si>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</si>
  <si>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</si>
  <si>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</si>
  <si>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</si>
  <si>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</si>
  <si>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</si>
  <si>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</si>
  <si>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</si>
  <si>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</si>
  <si>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</si>
  <si>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</si>
  <si>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</si>
  <si>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</si>
  <si>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</si>
  <si>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</si>
  <si>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</si>
  <si>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</si>
  <si>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</si>
  <si>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</si>
  <si>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</si>
  <si>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</si>
  <si>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</si>
  <si>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</si>
  <si>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</si>
  <si>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</si>
  <si>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</si>
  <si>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</si>
  <si>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</si>
  <si>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</si>
  <si>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</si>
  <si>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</si>
  <si>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</si>
  <si>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</si>
  <si>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</si>
  <si>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</si>
  <si>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</si>
  <si>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</si>
  <si>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</si>
  <si>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</si>
  <si>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</si>
  <si>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</si>
  <si>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</si>
  <si>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</si>
  <si>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</si>
  <si>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</si>
  <si>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</si>
  <si>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</si>
  <si>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</si>
  <si>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</si>
  <si>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</si>
  <si>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</si>
  <si>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</si>
  <si>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</si>
  <si>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</si>
  <si>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</si>
  <si>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</si>
  <si>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</si>
  <si>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</si>
  <si>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</si>
  <si>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</si>
  <si>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</si>
  <si>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</si>
  <si>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</si>
  <si>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</si>
  <si>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</si>
  <si>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</si>
  <si>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</si>
  <si>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</si>
  <si>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</si>
  <si>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</si>
  <si>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</si>
  <si>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</si>
  <si>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</si>
  <si>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</si>
  <si>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</si>
  <si>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</si>
  <si>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</si>
  <si>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</si>
  <si>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</si>
  <si>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</si>
  <si>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</si>
  <si>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</si>
  <si>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</si>
  <si>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</si>
  <si>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</si>
  <si>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</si>
  <si>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</si>
  <si>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</si>
  <si>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</si>
  <si>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</si>
  <si>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</si>
  <si>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</si>
  <si>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</si>
  <si>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</si>
  <si>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</si>
  <si>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</si>
  <si>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</si>
  <si>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</si>
  <si>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</si>
  <si>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</si>
  <si>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</si>
  <si>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</si>
  <si>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</si>
  <si>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</si>
  <si>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</si>
  <si>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</si>
  <si>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</si>
  <si>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</si>
  <si>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</si>
  <si>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</si>
  <si>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</si>
  <si>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</si>
  <si>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</si>
  <si>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</si>
  <si>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</si>
  <si>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</si>
  <si>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</si>
  <si>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</si>
  <si>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</si>
  <si>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</si>
  <si>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</si>
  <si>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</si>
  <si>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</si>
  <si>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</si>
  <si>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</si>
  <si>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</si>
  <si>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</si>
  <si>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</si>
  <si>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</si>
  <si>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</si>
  <si>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</si>
  <si>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</si>
  <si>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</si>
  <si>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</si>
  <si>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</si>
  <si>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</si>
  <si>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</si>
  <si>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</si>
  <si>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</si>
  <si>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</si>
  <si>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</si>
  <si>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</si>
  <si>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</si>
  <si>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</si>
  <si>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</si>
  <si>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</si>
  <si>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</si>
  <si>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</si>
  <si>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</si>
  <si>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</si>
  <si>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</si>
  <si>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</si>
  <si>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</si>
  <si>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</si>
  <si>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</si>
  <si>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</si>
  <si>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</si>
  <si>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</si>
  <si>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</si>
  <si>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</si>
  <si>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</si>
  <si>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</si>
  <si>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</si>
  <si>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</si>
  <si>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</si>
  <si>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</si>
  <si>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</si>
  <si>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</si>
  <si>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</si>
  <si>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</si>
  <si>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</si>
  <si>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</si>
  <si>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</si>
  <si>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</si>
  <si>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</si>
  <si>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</si>
  <si>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</si>
  <si>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</si>
  <si>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</si>
  <si>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</si>
  <si>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</si>
  <si>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</si>
  <si>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</si>
  <si>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</si>
  <si>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</si>
  <si>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</si>
  <si>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</si>
  <si>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</si>
  <si>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</si>
  <si>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</si>
  <si>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</si>
  <si>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</si>
  <si>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</si>
  <si>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</si>
  <si>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</si>
  <si>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</si>
  <si>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</si>
  <si>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</si>
  <si>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</si>
  <si>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</si>
  <si>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</si>
  <si>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</si>
  <si>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</si>
  <si>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</si>
  <si>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</si>
  <si>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</si>
  <si>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</si>
  <si>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</si>
  <si>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</si>
  <si>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</si>
  <si>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</si>
  <si>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</si>
  <si>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</si>
  <si>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</si>
  <si>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</si>
  <si>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</si>
  <si>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</si>
  <si>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</si>
  <si>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</si>
  <si>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</si>
  <si>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</si>
  <si>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</si>
  <si>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</si>
  <si>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</si>
  <si>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</si>
  <si>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</si>
  <si>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</si>
  <si>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</si>
  <si>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</si>
  <si>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</si>
  <si>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</si>
  <si>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</si>
  <si>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</si>
  <si>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</si>
  <si>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</si>
  <si>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</si>
  <si>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</si>
  <si>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</si>
  <si>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</si>
  <si>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</si>
  <si>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</si>
  <si>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</si>
  <si>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</si>
  <si>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</si>
  <si>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</si>
  <si>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</si>
  <si>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</si>
  <si>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</si>
  <si>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</si>
  <si>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</si>
  <si>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</si>
  <si>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</si>
  <si>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</si>
  <si>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</si>
  <si>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</si>
  <si>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</si>
  <si>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</si>
  <si>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</si>
  <si>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</si>
  <si>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</si>
  <si>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</si>
  <si>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</si>
  <si>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</si>
  <si>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</si>
  <si>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</si>
  <si>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</si>
  <si>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</si>
  <si>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</si>
  <si>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</si>
  <si>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</si>
  <si>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</si>
  <si>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</si>
  <si>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</si>
  <si>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</si>
  <si>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</si>
  <si>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</si>
  <si>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</si>
  <si>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</si>
  <si>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</si>
  <si>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</si>
  <si>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</si>
  <si>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</si>
  <si>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</si>
  <si>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</si>
  <si>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</si>
  <si>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</si>
  <si>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</si>
  <si>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</si>
  <si>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</si>
  <si>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</si>
  <si>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</si>
  <si>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</si>
  <si>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</si>
  <si>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</si>
  <si>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</si>
  <si>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</si>
  <si>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</si>
  <si>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</si>
  <si>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</si>
  <si>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</si>
  <si>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</si>
  <si>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</si>
  <si>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</si>
  <si>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</si>
  <si>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</si>
  <si>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</si>
  <si>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</si>
  <si>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</si>
  <si>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</si>
  <si>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</si>
  <si>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</si>
  <si>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</si>
  <si>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</si>
  <si>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</si>
  <si>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</si>
  <si>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</si>
  <si>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</si>
  <si>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</si>
  <si>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</si>
  <si>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</si>
  <si>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</si>
  <si>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</si>
  <si>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</si>
  <si>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</si>
  <si>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</si>
  <si>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</si>
  <si>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</si>
  <si>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</si>
  <si>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</si>
  <si>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</si>
  <si>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</si>
  <si>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</si>
  <si>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</si>
  <si>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</si>
  <si>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</si>
  <si>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</si>
  <si>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</si>
  <si>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</si>
  <si>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</si>
  <si>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</si>
  <si>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</si>
  <si>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</si>
  <si>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</si>
  <si>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</si>
  <si>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</si>
  <si>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</si>
  <si>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</si>
  <si>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</si>
  <si>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</si>
  <si>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</si>
  <si>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</si>
  <si>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</si>
  <si>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</si>
  <si>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</si>
  <si>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</si>
  <si>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</si>
  <si>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</si>
  <si>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</si>
  <si>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</si>
  <si>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</si>
  <si>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</si>
  <si>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</si>
  <si>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</si>
  <si>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</si>
  <si>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</si>
  <si>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</si>
  <si>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</si>
  <si>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</si>
  <si>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</si>
  <si>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</si>
  <si>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</si>
  <si>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</si>
  <si>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</si>
  <si>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</si>
  <si>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</si>
  <si>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</si>
  <si>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</si>
  <si>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</si>
  <si>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</si>
  <si>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</si>
  <si>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</si>
  <si>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</si>
  <si>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</si>
  <si>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</si>
  <si>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</si>
  <si>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</si>
  <si>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</si>
  <si>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</si>
  <si>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</si>
  <si>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</si>
  <si>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</si>
  <si>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</si>
  <si>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</si>
  <si>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</si>
  <si>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</si>
  <si>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</si>
  <si>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</si>
  <si>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</si>
  <si>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</si>
  <si>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</si>
  <si>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</si>
  <si>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</si>
  <si>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</si>
  <si>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</si>
  <si>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</si>
  <si>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</si>
  <si>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</si>
  <si>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</si>
  <si>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</si>
  <si>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</si>
  <si>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</si>
  <si>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</si>
  <si>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</si>
  <si>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</si>
  <si>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</si>
  <si>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</si>
  <si>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</si>
  <si>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</si>
  <si>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</si>
  <si>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</si>
  <si>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</si>
  <si>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</si>
  <si>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</si>
  <si>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</si>
  <si>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</si>
  <si>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</si>
  <si>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</si>
  <si>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</si>
  <si>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</si>
  <si>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</si>
  <si>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</si>
  <si>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</si>
  <si>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</si>
  <si>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</si>
  <si>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</si>
  <si>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</si>
  <si>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</si>
  <si>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</si>
  <si>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</si>
  <si>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</si>
  <si>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</si>
  <si>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</si>
  <si>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</si>
  <si>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</si>
  <si>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</si>
  <si>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</si>
  <si>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</si>
  <si>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</si>
  <si>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</si>
  <si>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</si>
  <si>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</si>
  <si>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</si>
  <si>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</si>
  <si>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</si>
  <si>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</si>
  <si>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</si>
  <si>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</si>
  <si>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</si>
  <si>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</si>
  <si>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</si>
  <si>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</si>
  <si>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</si>
  <si>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</si>
  <si>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</si>
  <si>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</si>
  <si>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</si>
  <si>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</si>
  <si>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</si>
  <si>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</si>
  <si>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</si>
  <si>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</si>
  <si>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</si>
  <si>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</si>
  <si>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</si>
  <si>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</si>
  <si>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</si>
  <si>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</si>
  <si>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</si>
  <si>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</si>
  <si>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</si>
  <si>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</si>
  <si>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</si>
  <si>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</si>
  <si>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</si>
  <si>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</si>
  <si>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</si>
  <si>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</si>
  <si>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</si>
  <si>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</si>
  <si>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</si>
  <si>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</si>
  <si>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</si>
  <si>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</si>
  <si>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</si>
  <si>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</si>
  <si>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</si>
  <si>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</si>
  <si>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</si>
  <si>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</si>
  <si>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</si>
  <si>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</si>
  <si>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</si>
  <si>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</si>
  <si>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</si>
  <si>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</si>
  <si>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</si>
  <si>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</si>
  <si>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</si>
  <si>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</si>
  <si>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</si>
  <si>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</si>
  <si>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</si>
  <si>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</si>
  <si>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</si>
  <si>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</si>
  <si>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</si>
  <si>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</si>
  <si>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</si>
  <si>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</si>
  <si>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</si>
  <si>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</si>
  <si>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</si>
  <si>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</si>
  <si>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</si>
  <si>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</si>
  <si>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</si>
  <si>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</si>
  <si>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</si>
  <si>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</si>
  <si>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</si>
  <si>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</si>
  <si>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</si>
  <si>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</si>
  <si>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</si>
  <si>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</si>
  <si>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</si>
  <si>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</si>
  <si>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</si>
  <si>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</si>
  <si>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</si>
  <si>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</si>
  <si>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</si>
  <si>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</si>
  <si>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</si>
  <si>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</si>
  <si>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</si>
  <si>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</si>
  <si>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</si>
  <si>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</si>
  <si>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</si>
  <si>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</si>
  <si>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</si>
  <si>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</si>
  <si>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</si>
  <si>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</si>
  <si>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</si>
  <si>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</si>
  <si>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</si>
  <si>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</si>
  <si>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</si>
  <si>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</si>
  <si>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</si>
  <si>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</si>
  <si>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</si>
  <si>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</si>
  <si>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</si>
  <si>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</si>
  <si>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</si>
  <si>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</si>
  <si>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</si>
  <si>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</si>
  <si>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</si>
  <si>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</si>
  <si>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</si>
  <si>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</si>
  <si>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</si>
  <si>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</si>
  <si>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</si>
  <si>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</si>
  <si>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</si>
  <si>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</si>
  <si>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</si>
  <si>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</si>
  <si>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</si>
  <si>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</si>
  <si>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</si>
  <si>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</si>
  <si>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</si>
  <si>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</si>
  <si>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</si>
  <si>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</si>
  <si>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</si>
  <si>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</si>
  <si>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</si>
  <si>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</si>
  <si>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</si>
  <si>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</si>
  <si>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</si>
  <si>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</si>
  <si>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</si>
  <si>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</si>
  <si>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</si>
  <si>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</si>
  <si>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</si>
  <si>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</si>
  <si>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</si>
  <si>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</si>
  <si>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</si>
  <si>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</si>
  <si>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</si>
  <si>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</si>
  <si>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</si>
  <si>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</si>
  <si>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</si>
  <si>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</si>
  <si>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</si>
  <si>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</si>
  <si>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</si>
  <si>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</si>
  <si>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</si>
  <si>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</si>
  <si>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</si>
  <si>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</si>
  <si>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</si>
  <si>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</si>
  <si>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</si>
  <si>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</si>
  <si>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</si>
  <si>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</si>
  <si>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</si>
  <si>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</si>
  <si>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</si>
  <si>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</si>
  <si>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</si>
  <si>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</si>
  <si>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</si>
  <si>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</si>
  <si>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</si>
  <si>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</si>
  <si>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</si>
  <si>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</si>
  <si>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</si>
  <si>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</si>
  <si>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</si>
  <si>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</si>
  <si>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</si>
  <si>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</si>
  <si>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</si>
  <si>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</si>
  <si>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</si>
  <si>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</si>
  <si>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</si>
  <si>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</si>
  <si>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</si>
  <si>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</si>
  <si>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</si>
  <si>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</si>
  <si>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</si>
  <si>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</si>
  <si>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</si>
  <si>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</si>
  <si>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</si>
  <si>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</si>
  <si>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</si>
  <si>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</si>
  <si>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</si>
  <si>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</si>
  <si>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</si>
  <si>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</si>
  <si>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</si>
  <si>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</si>
  <si>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</si>
  <si>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</si>
  <si>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</si>
  <si>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</si>
  <si>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</si>
  <si>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</si>
  <si>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</si>
  <si>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</si>
  <si>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</si>
  <si>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</si>
  <si>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</si>
  <si>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</si>
  <si>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</si>
  <si>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</si>
  <si>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</si>
  <si>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</si>
  <si>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</si>
  <si>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</si>
  <si>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</si>
  <si>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</si>
  <si>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</si>
  <si>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</si>
  <si>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</si>
  <si>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</si>
  <si>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</si>
  <si>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</si>
  <si>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</si>
  <si>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</si>
  <si>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</si>
  <si>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</si>
  <si>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</si>
  <si>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</si>
  <si>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</si>
  <si>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</si>
  <si>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</si>
  <si>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</si>
  <si>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</si>
  <si>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</si>
  <si>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</si>
  <si>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</si>
  <si>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</si>
  <si>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</si>
  <si>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</si>
  <si>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</si>
  <si>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</si>
  <si>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</si>
  <si>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</si>
  <si>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</si>
  <si>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</si>
  <si>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</si>
  <si>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</si>
  <si>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</si>
  <si>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</si>
  <si>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</si>
  <si>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</si>
  <si>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</si>
  <si>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</si>
  <si>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</si>
  <si>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</si>
  <si>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</si>
  <si>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</si>
  <si>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</si>
  <si>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</si>
  <si>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</si>
  <si>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</si>
  <si>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</si>
  <si>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</si>
  <si>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</si>
  <si>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</si>
  <si>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</si>
  <si>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</si>
  <si>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</si>
  <si>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</si>
  <si>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</si>
  <si>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</si>
  <si>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</si>
  <si>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</si>
  <si>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</si>
  <si>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</si>
  <si>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</si>
  <si>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</si>
  <si>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</si>
  <si>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</si>
  <si>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</si>
  <si>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</si>
  <si>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</si>
  <si>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</si>
  <si>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</si>
  <si>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</si>
  <si>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</si>
  <si>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</si>
  <si>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</si>
  <si>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</si>
  <si>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</si>
  <si>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</si>
  <si>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</si>
  <si>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</si>
  <si>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</si>
  <si>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</si>
  <si>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</si>
  <si>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</si>
  <si>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</si>
  <si>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</si>
  <si>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</si>
  <si>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</si>
  <si>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</si>
  <si>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</si>
  <si>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</si>
  <si>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</si>
  <si>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</si>
  <si>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</si>
  <si>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</si>
  <si>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</si>
  <si>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</si>
  <si>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</si>
  <si>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</si>
  <si>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</si>
  <si>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</si>
  <si>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</si>
  <si>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</si>
  <si>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</si>
  <si>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</si>
  <si>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</si>
  <si>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</si>
  <si>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</si>
  <si>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</si>
  <si>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</si>
  <si>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</si>
  <si>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</si>
  <si>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</si>
  <si>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</si>
  <si>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</si>
  <si>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</si>
  <si>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</si>
  <si>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</si>
  <si>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</si>
  <si>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</si>
  <si>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</si>
  <si>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</si>
  <si>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</si>
  <si>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</si>
  <si>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</si>
  <si>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</si>
  <si>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</si>
  <si>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</si>
  <si>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</si>
  <si>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</si>
  <si>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</si>
  <si>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</si>
  <si>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</si>
  <si>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</si>
  <si>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</si>
  <si>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</si>
  <si>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</si>
  <si>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</si>
  <si>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</si>
  <si>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</si>
  <si>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</si>
  <si>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</si>
  <si>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</si>
  <si>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</si>
  <si>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</si>
  <si>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</si>
  <si>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</si>
  <si>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</si>
  <si>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</si>
  <si>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</si>
  <si>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</si>
  <si>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</si>
  <si>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</si>
  <si>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</si>
  <si>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</si>
  <si>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</si>
  <si>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</si>
  <si>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</si>
  <si>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</si>
  <si>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</si>
  <si>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</si>
  <si>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</si>
  <si>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</si>
  <si>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</si>
  <si>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</si>
  <si>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</si>
  <si>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</si>
  <si>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</si>
  <si>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</si>
  <si>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</si>
  <si>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</si>
  <si>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</si>
  <si>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</si>
  <si>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</si>
  <si>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</si>
  <si>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</si>
  <si>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</si>
  <si>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</si>
  <si>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</si>
  <si>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</si>
  <si>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</si>
  <si>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</si>
  <si>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</si>
  <si>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</si>
  <si>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</si>
  <si>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</si>
  <si>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</si>
  <si>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</si>
  <si>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</si>
  <si>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</si>
  <si>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</si>
  <si>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</si>
  <si>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</si>
  <si>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</si>
  <si>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</si>
  <si>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</si>
  <si>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</si>
  <si>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</si>
  <si>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</si>
  <si>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</si>
  <si>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</si>
  <si>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</si>
  <si>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</si>
  <si>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</si>
  <si>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</si>
  <si>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</si>
  <si>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</si>
  <si>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</si>
  <si>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</si>
  <si>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</si>
  <si>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</si>
  <si>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</si>
  <si>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</si>
  <si>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</si>
  <si>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</si>
  <si>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</si>
  <si>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</si>
  <si>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</si>
  <si>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</si>
  <si>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</si>
  <si>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</si>
  <si>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</si>
  <si>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</si>
  <si>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</si>
  <si>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</si>
  <si>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</si>
  <si>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</si>
  <si>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</si>
  <si>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</si>
  <si>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</si>
  <si>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</si>
  <si>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</si>
  <si>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</si>
  <si>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</si>
  <si>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</si>
  <si>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</si>
  <si>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</si>
  <si>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</si>
  <si>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</si>
  <si>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</si>
  <si>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</si>
  <si>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</si>
  <si>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</si>
  <si>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</si>
  <si>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</si>
  <si>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</si>
  <si>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</si>
  <si>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</si>
  <si>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</si>
  <si>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</si>
  <si>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</si>
  <si>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</si>
  <si>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</si>
  <si>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</si>
  <si>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</si>
  <si>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</si>
  <si>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</si>
  <si>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</si>
  <si>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</si>
  <si>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</si>
  <si>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</si>
  <si>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</si>
  <si>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</si>
  <si>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</si>
  <si>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</si>
  <si>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</si>
  <si>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</si>
  <si>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</si>
  <si>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</si>
  <si>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</si>
  <si>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</si>
  <si>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</si>
  <si>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</si>
  <si>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</si>
  <si>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</si>
  <si>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</si>
  <si>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</si>
  <si>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</si>
  <si>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</si>
  <si>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</si>
  <si>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</si>
  <si>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</si>
  <si>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</si>
  <si>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</si>
  <si>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</si>
  <si>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</si>
  <si>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</si>
  <si>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</si>
  <si>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</si>
  <si>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</si>
  <si>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</si>
  <si>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</si>
  <si>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</si>
  <si>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</si>
  <si>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</si>
  <si>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</si>
  <si>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</si>
  <si>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</si>
  <si>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</si>
  <si>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</si>
  <si>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</si>
  <si>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</si>
  <si>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</si>
  <si>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</si>
  <si>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</si>
  <si>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</si>
  <si>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</si>
  <si>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</si>
  <si>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</si>
  <si>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</si>
  <si>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</si>
  <si>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</si>
  <si>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</si>
  <si>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</si>
  <si>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</si>
  <si>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</si>
  <si>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</si>
  <si>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</si>
  <si>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</si>
  <si>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</si>
  <si>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</si>
  <si>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</si>
  <si>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</si>
  <si>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</si>
  <si>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</si>
  <si>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</si>
  <si>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</si>
  <si>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</si>
  <si>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</si>
  <si>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</si>
  <si>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</si>
  <si>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</si>
  <si>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</si>
  <si>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</si>
  <si>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</si>
  <si>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</si>
  <si>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</si>
  <si>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</si>
  <si>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</si>
  <si>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</si>
  <si>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</si>
  <si>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</si>
  <si>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</si>
  <si>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</si>
  <si>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</si>
  <si>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</si>
  <si>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</si>
  <si>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</si>
  <si>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</si>
  <si>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</si>
  <si>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</si>
  <si>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</si>
  <si>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</si>
  <si>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</si>
  <si>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</si>
  <si>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</si>
  <si>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</si>
  <si>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</si>
  <si>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</si>
  <si>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</si>
  <si>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</si>
  <si>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</si>
  <si>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</si>
  <si>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</si>
  <si>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</si>
  <si>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</si>
  <si>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</si>
  <si>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</si>
  <si>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</si>
  <si>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</si>
  <si>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</si>
  <si>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</si>
  <si>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</si>
  <si>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</si>
  <si>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</si>
  <si>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</si>
  <si>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</si>
  <si>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</si>
  <si>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</si>
  <si>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</si>
  <si>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</si>
  <si>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</si>
  <si>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</si>
  <si>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</si>
  <si>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</si>
  <si>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</si>
  <si>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</si>
  <si>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</si>
  <si>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</si>
  <si>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</si>
  <si>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</si>
  <si>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</si>
  <si>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</si>
  <si>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</si>
  <si>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</si>
  <si>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</si>
  <si>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</si>
  <si>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</si>
  <si>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</si>
  <si>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</si>
  <si>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</si>
  <si>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</si>
  <si>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</si>
  <si>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</si>
  <si>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</si>
  <si>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</si>
  <si>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</si>
  <si>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</si>
  <si>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</si>
  <si>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</si>
  <si>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</si>
  <si>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</si>
  <si>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</si>
  <si>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</si>
  <si>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</si>
  <si>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</si>
  <si>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</si>
  <si>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</si>
  <si>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</si>
  <si>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</si>
  <si>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</si>
  <si>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</si>
  <si>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</si>
  <si>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</si>
  <si>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</si>
  <si>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</si>
  <si>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</si>
  <si>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</si>
  <si>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</si>
  <si>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</si>
  <si>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</si>
  <si>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</si>
  <si>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</si>
  <si>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</si>
  <si>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</si>
  <si>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</si>
  <si>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</si>
  <si>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</si>
  <si>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</si>
  <si>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</si>
  <si>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</si>
  <si>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</si>
  <si>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</si>
  <si>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</si>
  <si>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</si>
  <si>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</si>
  <si>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</si>
  <si>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</si>
  <si>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</si>
  <si>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</si>
  <si>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</si>
  <si>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</si>
  <si>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</si>
  <si>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</si>
  <si>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</si>
  <si>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</si>
  <si>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</si>
  <si>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</si>
  <si>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</si>
  <si>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</si>
  <si>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</si>
  <si>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</si>
  <si>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</si>
  <si>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</si>
  <si>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</si>
  <si>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</si>
  <si>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</si>
  <si>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</si>
  <si>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</si>
  <si>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</si>
  <si>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</si>
  <si>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</si>
  <si>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</si>
  <si>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</si>
  <si>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</si>
  <si>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</si>
  <si>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</si>
  <si>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</si>
  <si>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</si>
  <si>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</si>
  <si>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</si>
  <si>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</si>
  <si>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</si>
  <si>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</si>
  <si>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</si>
  <si>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</si>
  <si>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</si>
  <si>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</si>
  <si>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</si>
  <si>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</si>
  <si>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</si>
  <si>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</si>
  <si>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</si>
  <si>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</si>
  <si>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</si>
  <si>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</si>
  <si>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</si>
  <si>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</si>
  <si>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</si>
  <si>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</si>
  <si>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</si>
  <si>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</si>
  <si>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</si>
  <si>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</si>
  <si>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</si>
  <si>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</si>
  <si>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</si>
  <si>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</si>
  <si>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</si>
  <si>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</si>
  <si>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</si>
  <si>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</si>
  <si>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</si>
  <si>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</si>
  <si>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</si>
  <si>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</si>
  <si>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</si>
  <si>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</si>
  <si>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</si>
  <si>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</si>
  <si>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</si>
  <si>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</si>
  <si>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</si>
  <si>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</si>
  <si>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</si>
  <si>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</si>
  <si>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</si>
  <si>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</si>
  <si>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</si>
  <si>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</si>
  <si>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</si>
  <si>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</si>
  <si>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</si>
  <si>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</si>
  <si>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</si>
  <si>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</si>
  <si>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</si>
  <si>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</si>
  <si>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</si>
  <si>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</si>
  <si>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</si>
  <si>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</si>
  <si>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</si>
  <si>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</si>
  <si>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</si>
  <si>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</si>
  <si>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</si>
  <si>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</si>
  <si>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</si>
  <si>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</si>
  <si>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</si>
  <si>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</si>
  <si>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</si>
  <si>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</si>
  <si>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</si>
  <si>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</si>
  <si>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</si>
  <si>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</si>
  <si>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</si>
  <si>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</si>
  <si>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</si>
  <si>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</si>
  <si>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</si>
  <si>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</si>
  <si>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</si>
  <si>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</si>
  <si>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</si>
  <si>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</si>
  <si>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</si>
  <si>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</si>
  <si>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</si>
  <si>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</si>
  <si>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</si>
  <si>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</si>
  <si>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</si>
  <si>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</si>
  <si>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</si>
  <si>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</si>
  <si>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</si>
  <si>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</si>
  <si>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</si>
  <si>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</si>
  <si>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</si>
  <si>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</si>
  <si>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</si>
  <si>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</si>
  <si>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</si>
  <si>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</si>
  <si>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</si>
  <si>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</si>
  <si>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</si>
  <si>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</si>
  <si>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</si>
  <si>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</si>
  <si>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</si>
  <si>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</si>
  <si>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</si>
  <si>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</si>
  <si>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</si>
  <si>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</si>
  <si>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</si>
  <si>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</si>
  <si>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</si>
  <si>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</si>
  <si>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</si>
  <si>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</si>
  <si>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</si>
  <si>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</si>
  <si>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</si>
  <si>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</si>
  <si>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</si>
  <si>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</si>
  <si>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</si>
  <si>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</si>
  <si>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</si>
  <si>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</si>
  <si>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</si>
  <si>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</si>
  <si>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</si>
  <si>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</si>
  <si>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</si>
  <si>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</si>
  <si>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</si>
  <si>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</si>
  <si>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</si>
  <si>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</si>
  <si>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</si>
  <si>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</si>
  <si>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</si>
  <si>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</si>
  <si>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</si>
  <si>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</si>
  <si>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</si>
  <si>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</si>
  <si>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</si>
  <si>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</si>
  <si>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</si>
  <si>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</si>
  <si>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</si>
  <si>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</si>
  <si>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</si>
  <si>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</si>
  <si>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</si>
  <si>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</si>
  <si>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</si>
  <si>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</si>
  <si>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</si>
  <si>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</si>
  <si>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</si>
  <si>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</si>
  <si>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</si>
  <si>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</si>
  <si>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</si>
  <si>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</si>
  <si>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</si>
  <si>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</si>
  <si>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</si>
  <si>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</si>
  <si>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</si>
  <si>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</si>
  <si>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</si>
  <si>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</si>
  <si>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</si>
  <si>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</si>
  <si>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</si>
  <si>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</si>
  <si>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</si>
  <si>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</si>
  <si>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</si>
  <si>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</si>
  <si>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</si>
  <si>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</si>
  <si>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</si>
  <si>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</si>
  <si>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</si>
  <si>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</si>
  <si>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</si>
  <si>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</si>
  <si>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</si>
  <si>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</si>
  <si>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</si>
  <si>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</si>
  <si>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</si>
  <si>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</si>
  <si>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</si>
  <si>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</si>
  <si>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</si>
  <si>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</si>
  <si>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</si>
  <si>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</si>
  <si>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</si>
  <si>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</si>
  <si>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</si>
  <si>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</si>
  <si>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</si>
  <si>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</si>
  <si>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</si>
  <si>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</si>
  <si>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</si>
  <si>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</si>
  <si>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</si>
  <si>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</si>
  <si>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</si>
  <si>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</si>
  <si>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</si>
  <si>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</si>
  <si>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</si>
  <si>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</si>
  <si>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</si>
  <si>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</si>
  <si>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</si>
  <si>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</si>
  <si>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</si>
  <si>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</si>
  <si>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</si>
  <si>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</si>
  <si>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</si>
  <si>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</si>
  <si>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</si>
  <si>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</si>
  <si>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</si>
  <si>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</si>
  <si>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</si>
  <si>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</si>
  <si>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</si>
  <si>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</si>
  <si>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</si>
  <si>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</si>
  <si>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</si>
  <si>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</si>
  <si>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</si>
  <si>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</si>
  <si>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</si>
  <si>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</si>
  <si>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</si>
  <si>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</si>
  <si>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</si>
  <si>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</si>
  <si>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</si>
  <si>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</si>
  <si>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</si>
  <si>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</si>
  <si>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</si>
  <si>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</si>
  <si>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</si>
  <si>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</si>
  <si>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</si>
  <si>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</si>
  <si>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</si>
  <si>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</si>
  <si>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</si>
  <si>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</si>
  <si>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</si>
  <si>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</si>
  <si>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</si>
  <si>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</si>
  <si>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</si>
  <si>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</si>
  <si>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</si>
  <si>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</si>
  <si>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</si>
  <si>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</si>
  <si>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</si>
  <si>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</si>
  <si>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</si>
  <si>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</si>
  <si>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</si>
  <si>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</si>
  <si>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</si>
  <si>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</si>
  <si>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</si>
  <si>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</si>
  <si>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</si>
  <si>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</si>
  <si>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</si>
  <si>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</si>
  <si>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</si>
  <si>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</si>
  <si>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</si>
  <si>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</si>
  <si>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</si>
  <si>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</si>
  <si>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</si>
  <si>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</si>
  <si>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</si>
  <si>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</si>
  <si>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</si>
  <si>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</si>
  <si>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</si>
  <si>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</si>
  <si>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</si>
  <si>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</si>
  <si>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</si>
  <si>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</si>
  <si>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</si>
  <si>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</si>
  <si>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</si>
  <si>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</si>
  <si>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</si>
  <si>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</si>
  <si>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</si>
  <si>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</si>
  <si>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</si>
  <si>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</si>
  <si>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</si>
  <si>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</si>
  <si>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</si>
  <si>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</si>
  <si>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</si>
  <si>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</si>
  <si>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</si>
  <si>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</si>
  <si>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</si>
  <si>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</si>
  <si>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</si>
  <si>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</si>
  <si>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</si>
  <si>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</si>
  <si>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</si>
  <si>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</si>
  <si>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</si>
  <si>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</si>
  <si>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</si>
  <si>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</si>
  <si>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</si>
  <si>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</si>
  <si>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</si>
  <si>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</si>
  <si>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</si>
  <si>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</si>
  <si>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</si>
  <si>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</si>
  <si>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</si>
  <si>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</si>
  <si>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</si>
  <si>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</si>
  <si>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</si>
  <si>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</si>
  <si>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</si>
  <si>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</si>
  <si>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</si>
  <si>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</si>
  <si>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</si>
  <si>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</si>
  <si>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</si>
  <si>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</si>
  <si>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</si>
  <si>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</si>
  <si>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</si>
  <si>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</si>
  <si>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</si>
  <si>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</si>
  <si>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</si>
  <si>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</si>
  <si>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</si>
  <si>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</si>
  <si>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</si>
  <si>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</si>
  <si>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</si>
  <si>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</si>
  <si>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</si>
  <si>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</si>
  <si>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</si>
  <si>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</si>
  <si>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</si>
  <si>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</si>
  <si>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</si>
  <si>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</si>
  <si>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</si>
  <si>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</si>
  <si>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</si>
  <si>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</si>
  <si>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</si>
  <si>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</si>
  <si>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</si>
  <si>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</si>
  <si>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</si>
  <si>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</si>
  <si>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</si>
  <si>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</si>
  <si>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</si>
  <si>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</si>
  <si>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</si>
  <si>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</si>
  <si>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</si>
  <si>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</si>
  <si>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</si>
  <si>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</si>
  <si>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</si>
  <si>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</si>
  <si>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</si>
  <si>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</si>
  <si>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</si>
  <si>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</si>
  <si>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</si>
  <si>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</si>
  <si>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</si>
  <si>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</si>
  <si>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</si>
  <si>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</si>
  <si>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</si>
  <si>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</si>
  <si>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</si>
  <si>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</si>
  <si>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</si>
  <si>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</si>
  <si>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</si>
  <si>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</si>
  <si>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</si>
  <si>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</si>
  <si>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</si>
  <si>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</si>
  <si>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</si>
  <si>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</si>
  <si>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</si>
  <si>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</si>
  <si>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</si>
  <si>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</si>
  <si>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</si>
  <si>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</si>
  <si>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</si>
  <si>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</si>
  <si>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</si>
  <si>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</si>
  <si>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</si>
  <si>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</si>
  <si>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</si>
  <si>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</si>
  <si>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</si>
  <si>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</si>
  <si>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</si>
  <si>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</si>
  <si>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</si>
  <si>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</si>
  <si>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</si>
  <si>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</si>
  <si>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</si>
  <si>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</si>
  <si>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</si>
  <si>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</si>
  <si>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</si>
  <si>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</si>
  <si>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</si>
  <si>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</si>
  <si>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</si>
  <si>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</si>
  <si>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</si>
  <si>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</si>
  <si>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</si>
  <si>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</si>
  <si>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</si>
  <si>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</si>
  <si>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</si>
  <si>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</si>
  <si>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</si>
  <si>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</si>
  <si>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</si>
  <si>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</si>
  <si>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</si>
  <si>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</si>
  <si>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</si>
  <si>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</si>
  <si>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</si>
  <si>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</si>
  <si>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</si>
  <si>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</si>
  <si>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</si>
  <si>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</si>
  <si>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</si>
  <si>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</si>
  <si>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</si>
  <si>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</si>
  <si>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</si>
  <si>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</si>
  <si>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</si>
  <si>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</si>
  <si>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</si>
  <si>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</si>
  <si>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</si>
  <si>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</si>
  <si>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</si>
  <si>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</si>
  <si>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</si>
  <si>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</si>
  <si>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</si>
  <si>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</si>
  <si>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</si>
  <si>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</si>
  <si>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</si>
  <si>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</si>
  <si>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</si>
  <si>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</si>
  <si>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</si>
  <si>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</si>
  <si>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</si>
  <si>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</si>
  <si>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</si>
  <si>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</si>
  <si>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</si>
  <si>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</si>
  <si>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</si>
  <si>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</si>
  <si>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</si>
  <si>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</si>
  <si>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</si>
  <si>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</si>
  <si>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</si>
  <si>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</si>
  <si>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</si>
  <si>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</si>
  <si>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</si>
  <si>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</si>
  <si>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</si>
  <si>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</si>
  <si>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</si>
  <si>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</si>
  <si>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</si>
  <si>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</si>
  <si>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</si>
  <si>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</si>
  <si>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</si>
  <si>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</si>
  <si>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</si>
  <si>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</si>
  <si>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</si>
  <si>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</si>
  <si>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</si>
  <si>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</si>
  <si>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</si>
  <si>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</si>
  <si>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</si>
  <si>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</si>
  <si>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</si>
  <si>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</si>
  <si>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</si>
  <si>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</si>
  <si>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</si>
  <si>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</si>
  <si>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</si>
  <si>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</si>
  <si>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</si>
  <si>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</si>
  <si>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</si>
  <si>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</si>
  <si>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</si>
  <si>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</si>
  <si>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</si>
  <si>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</si>
  <si>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</si>
  <si>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</si>
  <si>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</si>
  <si>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</si>
  <si>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</si>
  <si>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</si>
  <si>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</si>
  <si>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</si>
  <si>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</si>
  <si>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</si>
  <si>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</si>
  <si>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</si>
  <si>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</si>
  <si>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</si>
  <si>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</si>
  <si>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</si>
  <si>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</si>
  <si>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</si>
  <si>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</si>
  <si>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</si>
  <si>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</si>
  <si>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</si>
  <si>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</si>
  <si>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</si>
  <si>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</si>
  <si>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</si>
  <si>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</si>
  <si>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</si>
  <si>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</si>
  <si>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</si>
  <si>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</si>
  <si>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</si>
  <si>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</si>
  <si>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</si>
  <si>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</si>
  <si>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</si>
  <si>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</si>
  <si>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</si>
  <si>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</si>
  <si>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</si>
  <si>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</si>
  <si>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</si>
  <si>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</si>
  <si>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</si>
  <si>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</si>
  <si>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</si>
  <si>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</si>
  <si>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</si>
  <si>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</si>
  <si>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</si>
  <si>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</si>
  <si>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</si>
  <si>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</si>
  <si>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</si>
  <si>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</si>
  <si>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</si>
  <si>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</si>
  <si>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</si>
  <si>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</si>
  <si>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</si>
  <si>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</si>
  <si>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</si>
  <si>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</si>
  <si>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</si>
  <si>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</si>
  <si>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</si>
  <si>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</si>
  <si>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</si>
  <si>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</si>
  <si>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</si>
  <si>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</si>
  <si>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</si>
  <si>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</si>
  <si>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</si>
  <si>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</si>
  <si>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</si>
  <si>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</si>
  <si>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</si>
  <si>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</si>
  <si>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</si>
  <si>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</si>
  <si>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</si>
  <si>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</si>
  <si>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</si>
  <si>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</si>
  <si>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</si>
  <si>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</si>
  <si>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</si>
  <si>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</si>
  <si>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</si>
  <si>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</si>
  <si>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</si>
  <si>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</si>
  <si>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</si>
  <si>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</si>
  <si>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</si>
  <si>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</si>
  <si>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</si>
  <si>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</si>
  <si>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</si>
  <si>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</si>
  <si>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</si>
  <si>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</si>
  <si>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</si>
  <si>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</si>
  <si>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</si>
  <si>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</si>
  <si>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</si>
  <si>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</si>
  <si>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</si>
  <si>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</si>
  <si>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</si>
  <si>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</si>
  <si>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</si>
  <si>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</si>
  <si>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</si>
  <si>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</si>
  <si>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</si>
  <si>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</si>
  <si>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</si>
  <si>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</si>
  <si>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</si>
  <si>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</si>
  <si>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</si>
  <si>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</si>
  <si>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</si>
  <si>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</si>
  <si>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</si>
  <si>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</si>
  <si>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</si>
  <si>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</si>
  <si>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</si>
  <si>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</si>
  <si>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</si>
  <si>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</si>
  <si>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</si>
  <si>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</si>
  <si>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</si>
  <si>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</si>
  <si>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</si>
  <si>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</si>
  <si>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</si>
  <si>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</si>
  <si>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</si>
  <si>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</si>
  <si>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</si>
  <si>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</si>
  <si>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</si>
  <si>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</si>
  <si>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</si>
  <si>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</si>
  <si>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</si>
  <si>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</si>
  <si>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</si>
  <si>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</si>
  <si>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</si>
  <si>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</si>
  <si>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</si>
  <si>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</si>
  <si>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</si>
  <si>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</si>
  <si>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</si>
  <si>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</si>
  <si>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</si>
  <si>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</si>
  <si>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</si>
  <si>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</si>
  <si>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</si>
  <si>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</si>
  <si>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</si>
  <si>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</si>
  <si>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</si>
  <si>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</si>
  <si>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</si>
  <si>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</si>
  <si>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</si>
  <si>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</si>
  <si>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</si>
  <si>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</si>
  <si>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</si>
  <si>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</si>
  <si>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</si>
  <si>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</si>
  <si>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</si>
  <si>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</si>
  <si>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</si>
  <si>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</si>
  <si>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</si>
  <si>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</si>
  <si>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</si>
  <si>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</si>
  <si>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</si>
  <si>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</si>
  <si>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</si>
  <si>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</si>
  <si>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</si>
  <si>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</si>
  <si>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</si>
  <si>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</si>
  <si>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</si>
  <si>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</si>
  <si>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</si>
  <si>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</si>
  <si>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</si>
  <si>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</si>
  <si>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</si>
  <si>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</si>
  <si>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</si>
  <si>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</si>
  <si>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</si>
  <si>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</si>
  <si>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</si>
  <si>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</si>
  <si>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</si>
  <si>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</si>
  <si>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</si>
  <si>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</si>
  <si>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</si>
  <si>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</si>
  <si>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</si>
  <si>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</si>
  <si>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</si>
  <si>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</si>
  <si>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</si>
  <si>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</si>
  <si>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</si>
  <si>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</si>
  <si>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</si>
  <si>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</si>
  <si>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</si>
  <si>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</si>
  <si>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</si>
  <si>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</si>
  <si>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</si>
  <si>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</si>
  <si>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</si>
  <si>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</si>
  <si>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</si>
  <si>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</si>
  <si>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</si>
  <si>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</si>
  <si>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</si>
  <si>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</si>
  <si>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</si>
  <si>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</si>
  <si>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</si>
  <si>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</si>
  <si>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</si>
  <si>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</si>
  <si>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</si>
  <si>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</si>
  <si>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</si>
  <si>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</si>
  <si>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</si>
  <si>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</si>
  <si>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</si>
  <si>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</si>
  <si>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</si>
  <si>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</si>
  <si>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</si>
  <si>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</si>
  <si>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</si>
  <si>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</si>
  <si>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</si>
  <si>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</si>
  <si>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</si>
  <si>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</si>
  <si>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</si>
  <si>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</si>
  <si>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</si>
  <si>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</si>
  <si>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</si>
  <si>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</si>
  <si>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</si>
  <si>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</si>
  <si>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</si>
  <si>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</si>
  <si>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</si>
  <si>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</si>
  <si>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</si>
  <si>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</si>
  <si>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</si>
  <si>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</si>
  <si>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</si>
  <si>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</si>
  <si>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</si>
  <si>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</si>
  <si>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</si>
  <si>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</si>
  <si>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</si>
  <si>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</si>
  <si>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</si>
  <si>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</si>
  <si>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</si>
  <si>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</si>
  <si>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</si>
  <si>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</si>
  <si>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</si>
  <si>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</si>
  <si>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</si>
  <si>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</si>
  <si>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</si>
  <si>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</si>
  <si>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</si>
  <si>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</si>
  <si>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</si>
  <si>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</si>
  <si>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</si>
  <si>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</si>
  <si>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</si>
  <si>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</si>
  <si>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</si>
  <si>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</si>
  <si>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</si>
  <si>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</si>
  <si>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</si>
  <si>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</si>
  <si>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</si>
  <si>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</si>
  <si>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</si>
  <si>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</si>
  <si>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</si>
  <si>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</si>
  <si>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</si>
  <si>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</si>
  <si>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</si>
  <si>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</si>
  <si>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</si>
  <si>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</si>
  <si>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</si>
  <si>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</si>
  <si>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</si>
  <si>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</si>
  <si>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</si>
  <si>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</si>
  <si>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</si>
  <si>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</si>
  <si>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</si>
  <si>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</si>
  <si>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</si>
  <si>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</si>
  <si>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</si>
  <si>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</si>
  <si>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</si>
  <si>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</si>
  <si>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</si>
  <si>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</si>
  <si>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</si>
  <si>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</si>
  <si>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</si>
  <si>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</si>
  <si>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</si>
  <si>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</si>
  <si>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</si>
  <si>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</si>
  <si>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</si>
  <si>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</si>
  <si>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</si>
  <si>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</si>
  <si>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</si>
  <si>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</si>
  <si>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</si>
  <si>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</si>
  <si>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</si>
  <si>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</si>
  <si>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</si>
  <si>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</si>
  <si>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</si>
  <si>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</si>
  <si>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</si>
  <si>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</si>
  <si>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</si>
  <si>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</si>
  <si>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</si>
  <si>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</si>
  <si>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</si>
  <si>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</si>
  <si>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</si>
  <si>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</si>
  <si>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</si>
  <si>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</si>
  <si>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</si>
  <si>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</si>
  <si>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</si>
  <si>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</si>
  <si>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</si>
  <si>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</si>
  <si>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</si>
  <si>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</si>
  <si>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</si>
  <si>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</si>
  <si>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</si>
  <si>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</si>
  <si>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</si>
  <si>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</si>
  <si>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</si>
  <si>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</si>
  <si>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</si>
  <si>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</si>
  <si>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</si>
  <si>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</si>
  <si>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</si>
  <si>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</si>
  <si>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</si>
  <si>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</si>
  <si>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</si>
  <si>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</si>
  <si>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</si>
  <si>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</si>
  <si>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</si>
  <si>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</si>
  <si>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</si>
  <si>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</si>
  <si>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</si>
  <si>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</si>
  <si>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</si>
  <si>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</si>
  <si>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</si>
  <si>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</si>
  <si>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</si>
  <si>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</si>
  <si>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</si>
  <si>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</si>
  <si>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</si>
  <si>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</si>
  <si>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</si>
  <si>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</si>
  <si>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</si>
  <si>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</si>
  <si>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</si>
  <si>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</si>
  <si>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</si>
  <si>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</si>
  <si>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</si>
  <si>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</si>
  <si>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</si>
  <si>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</si>
  <si>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</si>
  <si>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</si>
  <si>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</si>
  <si>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</si>
  <si>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</si>
  <si>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</si>
  <si>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</si>
  <si>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</si>
  <si>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</si>
  <si>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</si>
  <si>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</si>
  <si>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</si>
  <si>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</si>
  <si>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</si>
  <si>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</si>
  <si>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</si>
  <si>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</si>
  <si>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</si>
  <si>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</si>
  <si>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</si>
  <si>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</si>
  <si>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</si>
  <si>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</si>
  <si>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</si>
  <si>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</si>
  <si>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</si>
  <si>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</si>
  <si>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</si>
  <si>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</si>
  <si>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</si>
  <si>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</si>
  <si>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</si>
  <si>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</si>
  <si>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</si>
  <si>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</si>
  <si>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</si>
  <si>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</si>
  <si>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</si>
  <si>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</si>
  <si>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</si>
  <si>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</si>
  <si>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</si>
  <si>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</si>
  <si>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</si>
  <si>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</si>
  <si>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</si>
  <si>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</si>
  <si>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</si>
  <si>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</si>
  <si>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</si>
  <si>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</si>
  <si>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</si>
  <si>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</si>
  <si>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</si>
  <si>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</si>
  <si>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</si>
  <si>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</si>
  <si>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</si>
  <si>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</si>
  <si>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</si>
  <si>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</si>
  <si>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</si>
  <si>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</si>
  <si>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</si>
  <si>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</si>
  <si>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</si>
  <si>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</si>
  <si>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</si>
  <si>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</si>
  <si>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</si>
  <si>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</si>
  <si>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</si>
  <si>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</si>
  <si>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</si>
  <si>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</si>
  <si>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</si>
  <si>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</si>
  <si>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</si>
  <si>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</si>
  <si>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</si>
  <si>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</si>
  <si>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</si>
  <si>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</si>
  <si>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</si>
  <si>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</si>
  <si>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</si>
  <si>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</si>
  <si>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</si>
  <si>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</si>
  <si>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</si>
  <si>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</si>
  <si>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</si>
  <si>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</si>
  <si>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</si>
  <si>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</si>
  <si>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</si>
  <si>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</si>
  <si>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</si>
  <si>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</si>
  <si>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</si>
  <si>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</si>
  <si>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</si>
  <si>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</si>
  <si>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</si>
  <si>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</si>
  <si>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</si>
  <si>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</si>
  <si>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</si>
  <si>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</si>
  <si>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</si>
  <si>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</si>
  <si>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</si>
  <si>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</si>
  <si>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</si>
  <si>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</si>
  <si>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</si>
  <si>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</si>
  <si>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</si>
  <si>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</si>
  <si>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</si>
  <si>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</si>
  <si>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</si>
  <si>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</si>
  <si>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</si>
  <si>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</si>
  <si>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</si>
  <si>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</si>
  <si>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</si>
  <si>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</si>
  <si>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</si>
  <si>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</si>
  <si>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</si>
  <si>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</si>
  <si>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</si>
  <si>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</si>
  <si>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</si>
  <si>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</si>
  <si>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</si>
  <si>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</si>
  <si>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</si>
  <si>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</si>
  <si>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</si>
  <si>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</si>
  <si>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</si>
  <si>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</si>
  <si>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</si>
  <si>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</si>
  <si>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</si>
  <si>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</si>
  <si>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</si>
  <si>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</si>
  <si>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</si>
  <si>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</si>
  <si>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</si>
  <si>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</si>
  <si>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</si>
  <si>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</si>
  <si>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</si>
  <si>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</si>
  <si>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</si>
  <si>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</si>
  <si>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</si>
  <si>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</si>
  <si>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</si>
  <si>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</si>
  <si>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</si>
  <si>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</si>
  <si>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</si>
  <si>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</si>
  <si>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</si>
  <si>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</si>
  <si>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</si>
  <si>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</si>
  <si>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</si>
  <si>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</si>
  <si>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</si>
  <si>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</si>
  <si>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</si>
  <si>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</si>
  <si>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</si>
  <si>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</si>
  <si>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</si>
  <si>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</si>
  <si>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</si>
  <si>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</si>
  <si>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</si>
  <si>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</si>
  <si>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</si>
  <si>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</si>
  <si>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</si>
  <si>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</si>
  <si>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</si>
  <si>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</si>
  <si>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</si>
  <si>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</si>
  <si>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</si>
  <si>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</si>
  <si>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</si>
  <si>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</si>
  <si>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</si>
  <si>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</si>
  <si>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</si>
  <si>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</si>
  <si>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</si>
  <si>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</si>
  <si>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</si>
  <si>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</si>
  <si>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</si>
  <si>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</si>
  <si>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</si>
  <si>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</si>
  <si>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</si>
  <si>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</si>
  <si>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</si>
  <si>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</si>
  <si>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</si>
  <si>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</si>
  <si>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</si>
  <si>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</si>
  <si>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</si>
  <si>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</si>
  <si>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</si>
  <si>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</si>
  <si>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</si>
  <si>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</si>
  <si>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</si>
  <si>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</si>
  <si>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</si>
  <si>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</si>
  <si>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</si>
  <si>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</si>
  <si>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</si>
  <si>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</si>
  <si>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</si>
  <si>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</si>
  <si>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</si>
  <si>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</si>
  <si>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</si>
  <si>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</si>
  <si>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</si>
  <si>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</si>
  <si>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</si>
  <si>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</si>
  <si>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</si>
  <si>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</si>
  <si>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</si>
  <si>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</si>
  <si>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</si>
  <si>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</si>
  <si>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</si>
  <si>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</si>
  <si>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</si>
  <si>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</si>
  <si>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</si>
  <si>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</si>
  <si>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</si>
  <si>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</si>
  <si>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</si>
  <si>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</si>
  <si>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</si>
  <si>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</si>
  <si>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</si>
  <si>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</si>
  <si>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</si>
  <si>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</si>
  <si>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</si>
  <si>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</si>
  <si>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</si>
  <si>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</si>
  <si>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</si>
  <si>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</si>
  <si>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</si>
  <si>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</si>
  <si>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</si>
  <si>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</si>
  <si>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</si>
  <si>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</si>
  <si>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</si>
  <si>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</si>
  <si>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</si>
  <si>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</si>
  <si>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</si>
  <si>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</si>
  <si>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</si>
  <si>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</si>
  <si>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</si>
  <si>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</si>
  <si>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</si>
  <si>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</si>
  <si>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</si>
  <si>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</si>
  <si>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</si>
  <si>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</si>
  <si>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</si>
  <si>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</si>
  <si>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</si>
  <si>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</si>
  <si>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</si>
  <si>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</si>
  <si>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</si>
  <si>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</si>
  <si>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</si>
  <si>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</si>
  <si>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</si>
  <si>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</si>
  <si>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</si>
  <si>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</si>
  <si>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</si>
  <si>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</si>
  <si>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</si>
  <si>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</si>
  <si>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</si>
  <si>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</si>
  <si>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</si>
  <si>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</si>
  <si>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</si>
  <si>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</si>
  <si>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</si>
  <si>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</si>
  <si>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</si>
  <si>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</si>
  <si>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</si>
  <si>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</si>
  <si>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</si>
  <si>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</si>
  <si>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</si>
  <si>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</si>
  <si>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</si>
  <si>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</si>
  <si>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</si>
  <si>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</si>
  <si>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</si>
  <si>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</si>
  <si>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</si>
  <si>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</si>
  <si>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</si>
  <si>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</si>
  <si>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</si>
  <si>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</si>
  <si>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</si>
  <si>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</si>
  <si>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</si>
  <si>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</si>
  <si>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</si>
  <si>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</si>
  <si>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</si>
  <si>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</si>
  <si>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</si>
  <si>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</si>
  <si>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</si>
  <si>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</si>
  <si>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</si>
  <si>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</si>
  <si>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</si>
  <si>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</si>
  <si>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</si>
  <si>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</si>
  <si>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</si>
  <si>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</si>
  <si>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</si>
  <si>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</si>
  <si>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</si>
  <si>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</si>
  <si>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</si>
  <si>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</si>
  <si>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</si>
  <si>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</si>
  <si>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</si>
  <si>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</si>
  <si>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</si>
  <si>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</si>
  <si>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</si>
  <si>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</si>
  <si>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</si>
  <si>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</si>
  <si>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</si>
  <si>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</si>
  <si>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</si>
  <si>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</si>
  <si>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</si>
  <si>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</si>
  <si>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</si>
  <si>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</si>
  <si>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</si>
  <si>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</si>
  <si>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</si>
  <si>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</si>
  <si>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</si>
  <si>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</si>
  <si>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</si>
  <si>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</si>
  <si>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</si>
  <si>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</si>
  <si>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</si>
  <si>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</si>
  <si>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</si>
  <si>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</si>
  <si>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</si>
  <si>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</si>
  <si>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</si>
  <si>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</si>
  <si>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</si>
  <si>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</si>
  <si>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</si>
  <si>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</si>
  <si>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</si>
  <si>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</si>
  <si>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</si>
  <si>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</si>
  <si>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</si>
  <si>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</si>
  <si>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</si>
  <si>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</si>
  <si>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</si>
  <si>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</si>
  <si>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</si>
  <si>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</si>
  <si>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</si>
  <si>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</si>
  <si>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</si>
  <si>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</si>
  <si>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</si>
  <si>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</si>
  <si>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</si>
  <si>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</si>
  <si>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</si>
  <si>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</si>
  <si>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</si>
  <si>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</si>
  <si>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</si>
  <si>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</si>
  <si>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</si>
  <si>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</si>
  <si>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</si>
  <si>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</si>
  <si>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</si>
  <si>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</si>
  <si>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</si>
  <si>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</si>
  <si>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</si>
  <si>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</si>
  <si>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</si>
  <si>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</si>
  <si>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</si>
  <si>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</si>
  <si>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</si>
  <si>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</si>
  <si>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</si>
  <si>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</si>
  <si>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</si>
  <si>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</si>
  <si>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</si>
  <si>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</si>
  <si>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</si>
  <si>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</si>
  <si>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</si>
  <si>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</si>
  <si>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</si>
  <si>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</si>
  <si>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</si>
  <si>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</si>
  <si>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</si>
  <si>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</si>
  <si>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</si>
  <si>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</si>
  <si>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</si>
  <si>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</si>
  <si>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</si>
  <si>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</si>
  <si>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</si>
  <si>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</si>
  <si>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</si>
  <si>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</si>
  <si>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</si>
  <si>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</si>
  <si>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</si>
  <si>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</si>
  <si>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</si>
  <si>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</si>
  <si>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</si>
  <si>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</si>
  <si>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</si>
  <si>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</si>
  <si>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</si>
  <si>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</si>
  <si>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</si>
  <si>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</si>
  <si>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</si>
  <si>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</si>
  <si>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</si>
  <si>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</si>
  <si>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</si>
  <si>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</si>
  <si>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</si>
  <si>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</si>
  <si>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</si>
  <si>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</si>
  <si>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</si>
  <si>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</si>
  <si>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</si>
  <si>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</si>
  <si>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</si>
  <si>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</si>
  <si>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</si>
  <si>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</si>
  <si>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</si>
  <si>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RC</t>
  </si>
  <si>
    <t>LN, LK</t>
  </si>
  <si>
    <t>RMR</t>
  </si>
  <si>
    <t>JB, MI</t>
  </si>
  <si>
    <t>JCN</t>
  </si>
  <si>
    <t>BR</t>
  </si>
  <si>
    <t>CB</t>
  </si>
  <si>
    <t>US</t>
  </si>
  <si>
    <t>ST, JF, CK</t>
  </si>
  <si>
    <t>QJ</t>
  </si>
  <si>
    <t>YZ</t>
  </si>
  <si>
    <t>MA</t>
  </si>
  <si>
    <t>SE</t>
  </si>
  <si>
    <t>NX</t>
  </si>
  <si>
    <t>JB MI</t>
  </si>
  <si>
    <t>Craig Tanaka</t>
  </si>
  <si>
    <t>HT</t>
  </si>
  <si>
    <t>MW</t>
  </si>
  <si>
    <t>LN</t>
  </si>
  <si>
    <t>NL, LN, LK</t>
  </si>
  <si>
    <t>JGS</t>
  </si>
  <si>
    <t>JB, LN, LB</t>
  </si>
  <si>
    <t>JGH</t>
  </si>
  <si>
    <t>JB</t>
  </si>
  <si>
    <t>* Brian Black  of Civil Beat Law Center</t>
  </si>
  <si>
    <t>WN</t>
  </si>
  <si>
    <t>MCH</t>
  </si>
  <si>
    <t>PM</t>
  </si>
  <si>
    <t>CJ</t>
  </si>
  <si>
    <t>JKR</t>
  </si>
  <si>
    <t>NL, LK, LN</t>
  </si>
  <si>
    <t>JI</t>
  </si>
  <si>
    <t>EAM</t>
  </si>
  <si>
    <t>RB, CK</t>
  </si>
  <si>
    <t>FN</t>
  </si>
  <si>
    <t>GB</t>
  </si>
  <si>
    <t>Bl</t>
  </si>
  <si>
    <t>JKA</t>
  </si>
  <si>
    <t>PF</t>
  </si>
  <si>
    <t>CF</t>
  </si>
  <si>
    <t>DF</t>
  </si>
  <si>
    <t>CT</t>
  </si>
  <si>
    <t>NJ</t>
  </si>
  <si>
    <t>JM</t>
  </si>
  <si>
    <t>ST</t>
  </si>
  <si>
    <t>ADP</t>
  </si>
  <si>
    <t>Anthony Wong</t>
  </si>
  <si>
    <t>MI</t>
  </si>
  <si>
    <t>PJS</t>
  </si>
  <si>
    <t>SC</t>
  </si>
  <si>
    <t>MG</t>
  </si>
  <si>
    <t>ST,CK, RB</t>
  </si>
  <si>
    <t>RG</t>
  </si>
  <si>
    <t>NL</t>
  </si>
  <si>
    <t>TA</t>
  </si>
  <si>
    <t>RI, LK, LN</t>
  </si>
  <si>
    <t>MLK</t>
  </si>
  <si>
    <t>TBH</t>
  </si>
  <si>
    <t>RI</t>
  </si>
  <si>
    <t>LLN</t>
  </si>
  <si>
    <t>PEH</t>
  </si>
  <si>
    <t>PB</t>
  </si>
  <si>
    <t>AK, JK, TAT</t>
  </si>
  <si>
    <t>DHH</t>
  </si>
  <si>
    <t>RV, JF, CK</t>
  </si>
  <si>
    <t>DS</t>
  </si>
  <si>
    <t>JH</t>
  </si>
  <si>
    <t>Rick L. Johnson</t>
  </si>
  <si>
    <t xml:space="preserve">Kristin Shinkawa </t>
  </si>
  <si>
    <t>DC</t>
  </si>
  <si>
    <t>John Climaldi</t>
  </si>
  <si>
    <t>*Greater Pacific Law Office, David Squeri Wing Suen</t>
  </si>
  <si>
    <t>LK, LN</t>
  </si>
  <si>
    <t>*Alston Hunt Floyd &amp; Ing (Kauai Lagoons, LLC)</t>
  </si>
  <si>
    <t>CR</t>
  </si>
  <si>
    <t>PC</t>
  </si>
  <si>
    <t>KZ</t>
  </si>
  <si>
    <t>KL</t>
  </si>
  <si>
    <t>JB, LB, LN</t>
  </si>
  <si>
    <t>Tia-Michelle Ubilas</t>
  </si>
  <si>
    <t>Ryan Tanaka</t>
  </si>
  <si>
    <t>JPE</t>
  </si>
  <si>
    <t>VER</t>
  </si>
  <si>
    <t>SH</t>
  </si>
  <si>
    <t>MM</t>
  </si>
  <si>
    <t>VKN</t>
  </si>
  <si>
    <t>PT</t>
  </si>
  <si>
    <t>AME</t>
  </si>
  <si>
    <t>CS</t>
  </si>
  <si>
    <t>AM, JF, CK</t>
  </si>
  <si>
    <t>ES</t>
  </si>
  <si>
    <t>CK, RB</t>
  </si>
  <si>
    <t>MH</t>
  </si>
  <si>
    <t>RB</t>
  </si>
  <si>
    <t>ST,  JF, CK</t>
  </si>
  <si>
    <t>CH</t>
  </si>
  <si>
    <t>KK</t>
  </si>
  <si>
    <t>ST, CJ, CK</t>
  </si>
  <si>
    <t>PH</t>
  </si>
  <si>
    <t>*Daniel O'Meara Legal Aid Society of HI</t>
  </si>
  <si>
    <t>NL, JF, SM</t>
  </si>
  <si>
    <t>*Glenn Melchinger Alston Hunt Floyd &amp; Ing.</t>
  </si>
  <si>
    <t>TAT</t>
  </si>
  <si>
    <t>SR</t>
  </si>
  <si>
    <t>BAD</t>
  </si>
  <si>
    <t>MRT</t>
  </si>
  <si>
    <t>JES</t>
  </si>
  <si>
    <t>*Rachel Meldelson  - reporter</t>
  </si>
  <si>
    <t xml:space="preserve">Andrew Zimmerman </t>
  </si>
  <si>
    <t>* Brian M. Quinn, Veneble LLP</t>
  </si>
  <si>
    <t>WY</t>
  </si>
  <si>
    <t>BM</t>
  </si>
  <si>
    <t>TM</t>
  </si>
  <si>
    <t>RS</t>
  </si>
  <si>
    <t>NM</t>
  </si>
  <si>
    <t>LM</t>
  </si>
  <si>
    <t>GSI</t>
  </si>
  <si>
    <t>TSH</t>
  </si>
  <si>
    <t>DK</t>
  </si>
  <si>
    <t xml:space="preserve">Timothy O'Brien </t>
  </si>
  <si>
    <t>SMV</t>
  </si>
  <si>
    <t>MO</t>
  </si>
  <si>
    <t xml:space="preserve">MT </t>
  </si>
  <si>
    <t xml:space="preserve">HC </t>
  </si>
  <si>
    <t>*Gary Grimmer, Esq.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</si>
</sst>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2" fillId="0" borderId="3" xfId="0" applyNumberFormat="1" applyFont="1" applyBorder="1" applyAlignment="1" applyProtection="1">
      <alignment horizontal="left"/>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A10" zoomScale="75" zoomScaleNormal="75" zoomScaleSheetLayoutView="30" zoomScalePageLayoutView="50" workbookViewId="0">
      <selection activeCell="E98" sqref="E98"/>
    </sheetView>
  </sheetViews>
  <sheetFormatPr defaultColWidth="9.08984375" defaultRowHeight="14.5" x14ac:dyDescent="0.35"/>
  <cols>
    <col min="1" max="1" width="35.6328125" style="1" customWidth="1"/>
    <col min="2" max="2" width="44.6328125" style="1" customWidth="1"/>
    <col min="3" max="3" width="15.90625" style="15" customWidth="1"/>
    <col min="4" max="4" width="52.63281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7.3632812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40" width="21.6328125" style="6" customWidth="1"/>
    <col min="41" max="41" width="21.90625" style="6" customWidth="1"/>
    <col min="42" max="48" width="25.08984375" style="185" customWidth="1"/>
    <col min="49" max="49" width="21.90625" style="6" customWidth="1"/>
    <col min="50" max="52" width="21.6328125" style="6" customWidth="1"/>
    <col min="53" max="53" width="21.90625" style="6" customWidth="1"/>
    <col min="54" max="58" width="21.6328125" style="6" customWidth="1"/>
    <col min="59" max="60" width="25.08984375" style="85" customWidth="1"/>
    <col min="61" max="61" width="1.6328125" style="185" customWidth="1"/>
    <col min="62" max="64" width="68.90625" style="59" customWidth="1"/>
    <col min="65" max="65" width="74.08984375" style="59" customWidth="1"/>
    <col min="66" max="66" width="79.36328125" style="59" customWidth="1"/>
    <col min="67" max="67" width="82.54296875" style="59" customWidth="1"/>
    <col min="68" max="68" width="75" style="59" customWidth="1"/>
    <col min="69" max="69" width="62.36328125" style="59" customWidth="1"/>
    <col min="70" max="70" width="59.08984375" style="59" customWidth="1"/>
    <col min="71" max="71" width="62.90625" style="59" customWidth="1"/>
    <col min="72" max="72" width="66.54296875" style="59" customWidth="1"/>
    <col min="73" max="73" width="83.453125" style="59" customWidth="1"/>
    <col min="74" max="74" width="84.08984375" style="59" customWidth="1"/>
    <col min="75" max="75" width="71.90625" style="59" customWidth="1"/>
    <col min="76" max="76" width="76" style="59" customWidth="1"/>
    <col min="77" max="77" width="89.54296875" style="59" customWidth="1"/>
    <col min="78" max="78" width="79.089843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90625" style="58" customWidth="1"/>
    <col min="88" max="88" width="37.90625" style="58" customWidth="1"/>
    <col min="89" max="89" width="36.089843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54296875" style="58" customWidth="1"/>
    <col min="97" max="97" width="42.36328125" style="58" customWidth="1"/>
    <col min="98" max="98" width="42.08984375" style="58" customWidth="1"/>
    <col min="99" max="100" width="35.36328125" style="58" customWidth="1"/>
    <col min="101" max="101" width="45.54296875" style="58" customWidth="1"/>
    <col min="102" max="102" width="31" style="58" customWidth="1"/>
    <col min="103" max="103" width="27.6328125" style="58" customWidth="1"/>
    <col min="104" max="104" width="44.6328125" style="58" customWidth="1"/>
    <col min="105" max="105" width="36.54296875" style="58" customWidth="1"/>
    <col min="106" max="106" width="51.6328125" style="58" customWidth="1"/>
    <col min="107" max="107" width="34.90625" style="58" customWidth="1"/>
    <col min="108" max="108" width="50" style="58" customWidth="1"/>
    <col min="109" max="109" width="42.6328125" style="58" customWidth="1"/>
    <col min="110" max="110" width="38.08984375" style="58" customWidth="1"/>
    <col min="111" max="112" width="37.36328125" style="58" customWidth="1"/>
    <col min="113" max="113" width="34.6328125" style="58" customWidth="1"/>
    <col min="114" max="114" width="44.36328125" style="58" customWidth="1"/>
    <col min="115" max="115" width="32.08984375" style="58" customWidth="1"/>
    <col min="116" max="116" width="40" style="58" customWidth="1"/>
    <col min="117" max="117" width="37.90625" style="58" customWidth="1"/>
    <col min="118" max="118" width="36.08984375" style="58" customWidth="1"/>
    <col min="119" max="119" width="26.54296875" style="58" customWidth="1"/>
    <col min="120" max="120" width="43.453125" style="58" customWidth="1"/>
    <col min="121" max="121" width="41.90625" style="58" customWidth="1"/>
    <col min="122" max="122" width="41.6328125" style="58" customWidth="1"/>
    <col min="123" max="123" width="47.36328125" style="58" customWidth="1"/>
    <col min="124" max="124" width="44.36328125" style="58" customWidth="1"/>
    <col min="125" max="125" width="34.90625" style="58" customWidth="1"/>
    <col min="126" max="126" width="45.90625" style="58" customWidth="1"/>
    <col min="127" max="127" width="39.6328125" style="58" customWidth="1"/>
    <col min="128" max="128" width="40.36328125" style="58" customWidth="1"/>
    <col min="129" max="129" width="41.453125" style="58" customWidth="1"/>
    <col min="130" max="130" width="34.36328125" style="58" customWidth="1"/>
    <col min="131" max="131" width="36" style="58" customWidth="1"/>
    <col min="132" max="132" width="49.54296875" style="58" customWidth="1"/>
    <col min="133" max="133" width="26.54296875" style="58" customWidth="1"/>
    <col min="134" max="134" width="44.36328125" style="58" customWidth="1"/>
    <col min="135" max="135" width="52.6328125" style="58" customWidth="1"/>
    <col min="136" max="136" width="35.08984375" style="58" customWidth="1"/>
    <col min="137" max="137" width="32.54296875" style="58" customWidth="1"/>
    <col min="138" max="138" width="26" style="58" customWidth="1"/>
    <col min="139" max="139" width="42.36328125" style="58" customWidth="1"/>
    <col min="140" max="140" width="39.90625" style="12" customWidth="1"/>
    <col min="141" max="141" width="40.6328125" style="12" customWidth="1"/>
    <col min="142" max="142" width="38.6328125" style="12" customWidth="1"/>
    <col min="143" max="143" width="43.36328125" style="12" customWidth="1"/>
    <col min="144" max="144" width="33.453125" style="12" customWidth="1"/>
    <col min="145" max="145" width="36.36328125" style="12" customWidth="1"/>
    <col min="146" max="146" width="36.6328125" style="12" customWidth="1"/>
    <col min="147" max="147" width="77.36328125" style="12" customWidth="1"/>
    <col min="148" max="148" width="32" style="12" customWidth="1"/>
    <col min="149" max="149" width="33.08984375" style="12" customWidth="1"/>
    <col min="150" max="150" width="37.54296875" style="12" customWidth="1"/>
    <col min="151" max="151" width="41.453125" style="12" customWidth="1"/>
    <col min="152" max="152" width="42.36328125" style="12" customWidth="1"/>
    <col min="153" max="153" width="37.08984375" style="12" customWidth="1"/>
    <col min="154" max="154" width="43.6328125" style="12" customWidth="1"/>
    <col min="155" max="155" width="39.90625" style="12" customWidth="1"/>
    <col min="156" max="156" width="47.453125" style="12" customWidth="1"/>
    <col min="157" max="157" width="48.36328125" style="12" customWidth="1"/>
    <col min="158" max="158" width="55.54296875" style="12" customWidth="1"/>
    <col min="159" max="159" width="43" style="12" customWidth="1"/>
    <col min="160" max="160" width="44.54296875" style="12" customWidth="1"/>
    <col min="161" max="161" width="38.54296875" style="12" customWidth="1"/>
    <col min="162" max="162" width="40.90625" style="12" customWidth="1"/>
    <col min="163" max="163" width="72.08984375" style="12" customWidth="1"/>
    <col min="164" max="164" width="56" style="12" customWidth="1"/>
    <col min="165" max="165" width="51.36328125" style="12" customWidth="1"/>
    <col min="166" max="166" width="46.90625" style="12" customWidth="1"/>
    <col min="167" max="167" width="50.36328125" style="12" customWidth="1"/>
    <col min="168" max="168" width="26.36328125" style="12" customWidth="1"/>
    <col min="169" max="169" width="36.36328125" style="12" customWidth="1"/>
    <col min="170" max="170" width="45.453125" style="12" customWidth="1"/>
    <col min="171" max="171" width="37.90625" style="12" customWidth="1"/>
    <col min="172" max="172" width="24.36328125" style="12" customWidth="1"/>
    <col min="173" max="173" width="40.36328125" style="12" customWidth="1"/>
    <col min="174" max="174" width="54.54296875" style="12" customWidth="1"/>
    <col min="175" max="175" width="41.90625" style="12" customWidth="1"/>
    <col min="176" max="176" width="46.08984375" style="12" customWidth="1"/>
    <col min="177" max="177" width="43.54296875" style="12" customWidth="1"/>
    <col min="178" max="178" width="43.6328125" style="12" customWidth="1"/>
    <col min="179" max="179" width="47.36328125" style="12" customWidth="1"/>
    <col min="180" max="180" width="86.54296875" style="12" customWidth="1"/>
    <col min="181" max="181" width="50.6328125" style="12" customWidth="1"/>
    <col min="182" max="16384" width="9.08984375" style="12"/>
  </cols>
  <sheetData>
    <row r="1" spans="1:181" ht="63" customHeight="1" thickTop="1" x14ac:dyDescent="0.35">
      <c r="A1" s="238" t="s">
        <v>2602</v>
      </c>
      <c r="B1" s="239" t="s">
        <v>2449</v>
      </c>
      <c r="C1" s="647" t="s">
        <v>3415</v>
      </c>
      <c r="D1" s="648"/>
      <c r="E1" s="648"/>
      <c r="F1" s="649"/>
      <c r="G1" s="649"/>
      <c r="H1" s="649"/>
      <c r="I1" s="650"/>
      <c r="J1" s="651"/>
      <c r="K1" s="652" t="s">
        <v>5</v>
      </c>
      <c r="L1" s="653"/>
      <c r="M1" s="654" t="s">
        <v>2638</v>
      </c>
      <c r="N1" s="655"/>
      <c r="O1" s="656"/>
      <c r="P1" s="656"/>
      <c r="Q1" s="656"/>
      <c r="R1" s="656"/>
      <c r="S1" s="656"/>
      <c r="T1" s="656"/>
      <c r="U1" s="657"/>
      <c r="V1" s="658" t="s">
        <v>43</v>
      </c>
      <c r="W1" s="659"/>
      <c r="X1" s="659"/>
      <c r="Y1" s="659"/>
      <c r="Z1" s="659"/>
      <c r="AA1" s="659"/>
      <c r="AB1" s="659"/>
      <c r="AC1" s="659"/>
      <c r="AD1" s="659"/>
      <c r="AE1" s="660"/>
      <c r="AF1" s="661" t="s">
        <v>42</v>
      </c>
      <c r="AG1" s="662"/>
      <c r="AH1" s="669" t="s">
        <v>3438</v>
      </c>
      <c r="AI1" s="670"/>
      <c r="AJ1" s="670"/>
      <c r="AK1" s="670"/>
      <c r="AL1" s="669" t="s">
        <v>3439</v>
      </c>
      <c r="AM1" s="671"/>
      <c r="AN1" s="671"/>
      <c r="AO1" s="672"/>
      <c r="AP1" s="676" t="s">
        <v>3431</v>
      </c>
      <c r="AQ1" s="677"/>
      <c r="AR1" s="677"/>
      <c r="AS1" s="677"/>
      <c r="AT1" s="677"/>
      <c r="AU1" s="677"/>
      <c r="AV1" s="678"/>
      <c r="AW1" s="641" t="s">
        <v>2659</v>
      </c>
      <c r="AX1" s="642"/>
      <c r="AY1" s="642"/>
      <c r="AZ1" s="643"/>
      <c r="BA1" s="644" t="s">
        <v>2663</v>
      </c>
      <c r="BB1" s="645"/>
      <c r="BC1" s="645"/>
      <c r="BD1" s="645"/>
      <c r="BE1" s="645"/>
      <c r="BF1" s="645"/>
      <c r="BG1" s="645"/>
      <c r="BH1" s="646"/>
      <c r="BI1" s="625"/>
    </row>
    <row r="2" spans="1:181" s="13" customFormat="1" ht="14.4"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55000000000000004">
      <c r="A3" s="309" t="s">
        <v>2452</v>
      </c>
      <c r="B3" s="310" t="s">
        <v>697</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75">
      <c r="A4" s="380" t="s">
        <v>3390</v>
      </c>
      <c r="B4" s="367" t="s">
        <v>3399</v>
      </c>
      <c r="C4" s="367"/>
      <c r="D4" s="538" t="s">
        <v>3414</v>
      </c>
      <c r="E4" s="359" t="s">
        <v>52</v>
      </c>
      <c r="F4" s="360" t="s">
        <v>2617</v>
      </c>
      <c r="G4" s="684" t="s">
        <v>2618</v>
      </c>
      <c r="H4" s="685"/>
      <c r="I4" s="686" t="s">
        <v>2702</v>
      </c>
      <c r="J4" s="687"/>
      <c r="K4" s="688"/>
      <c r="L4" s="689"/>
      <c r="M4" s="361" t="s">
        <v>2619</v>
      </c>
      <c r="N4" s="237" t="s">
        <v>2615</v>
      </c>
      <c r="O4" s="690" t="s">
        <v>3416</v>
      </c>
      <c r="P4" s="691"/>
      <c r="Q4" s="691"/>
      <c r="R4" s="691"/>
      <c r="S4" s="691"/>
      <c r="T4" s="691"/>
      <c r="U4" s="692"/>
      <c r="V4" s="693" t="s">
        <v>3407</v>
      </c>
      <c r="W4" s="694"/>
      <c r="X4" s="694"/>
      <c r="Y4" s="663" t="s">
        <v>44</v>
      </c>
      <c r="Z4" s="664"/>
      <c r="AA4" s="362" t="s">
        <v>40</v>
      </c>
      <c r="AB4" s="665" t="s">
        <v>3394</v>
      </c>
      <c r="AC4" s="666"/>
      <c r="AD4" s="667" t="s">
        <v>3393</v>
      </c>
      <c r="AE4" s="668"/>
      <c r="AF4" s="401" t="s">
        <v>3403</v>
      </c>
      <c r="AG4" s="402" t="s">
        <v>3404</v>
      </c>
      <c r="AH4" s="363" t="s">
        <v>2673</v>
      </c>
      <c r="AI4" s="673" t="s">
        <v>7</v>
      </c>
      <c r="AJ4" s="637"/>
      <c r="AK4" s="638"/>
      <c r="AL4" s="636" t="s">
        <v>7</v>
      </c>
      <c r="AM4" s="674"/>
      <c r="AN4" s="674"/>
      <c r="AO4" s="675"/>
      <c r="AP4" s="679" t="s">
        <v>7</v>
      </c>
      <c r="AQ4" s="680"/>
      <c r="AR4" s="680"/>
      <c r="AS4" s="680"/>
      <c r="AT4" s="680"/>
      <c r="AU4" s="680"/>
      <c r="AV4" s="681"/>
      <c r="AW4" s="636" t="s">
        <v>7</v>
      </c>
      <c r="AX4" s="637"/>
      <c r="AY4" s="637"/>
      <c r="AZ4" s="638"/>
      <c r="BA4" s="636" t="s">
        <v>7</v>
      </c>
      <c r="BB4" s="639"/>
      <c r="BC4" s="639"/>
      <c r="BD4" s="639"/>
      <c r="BE4" s="639"/>
      <c r="BF4" s="639"/>
      <c r="BG4" s="639"/>
      <c r="BH4" s="640"/>
      <c r="BI4" s="628"/>
      <c r="CD4" s="37"/>
      <c r="CE4" s="37"/>
      <c r="CF4" s="37"/>
      <c r="CG4" s="37"/>
      <c r="CH4" s="37"/>
      <c r="CI4" s="37"/>
      <c r="CJ4" s="37"/>
      <c r="CK4" s="37"/>
      <c r="CL4" s="37"/>
    </row>
    <row r="5" spans="1:181"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4">
      <c r="A9" s="695" t="s">
        <v>3420</v>
      </c>
      <c r="B9" s="696"/>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9" customHeight="1" thickBot="1" x14ac:dyDescent="0.4">
      <c r="A10" s="697" t="s">
        <v>3392</v>
      </c>
      <c r="B10" s="698"/>
      <c r="C10" s="557">
        <f>COUNTA(D12:D1011)</f>
        <v>113</v>
      </c>
      <c r="D10" s="558">
        <f>COUNTIF(D12:D1011,"*~**")</f>
        <v>8</v>
      </c>
      <c r="E10" s="559"/>
      <c r="F10" s="560">
        <f>COUNTIF(F12:F1011,"x")</f>
        <v>95</v>
      </c>
      <c r="G10" s="561">
        <f>COUNTA(G12:G1011)-(COUNTA(G12:G1011)-COUNT(G12:G1011))</f>
        <v>113</v>
      </c>
      <c r="H10" s="561">
        <f>COUNTA(H12:H1011)-(COUNTA(H12:H1011)-COUNT(H12:H1011))</f>
        <v>113</v>
      </c>
      <c r="I10" s="562">
        <f>COUNTIF(I12:I1011,"x")</f>
        <v>110</v>
      </c>
      <c r="J10" s="563">
        <f>COUNTIF(J12:J1011,"x")</f>
        <v>5</v>
      </c>
      <c r="K10" s="564">
        <f>COUNTIF(K12:K1011,"x")</f>
        <v>2</v>
      </c>
      <c r="L10" s="565">
        <f>COUNTIF(L12:L1011,"x")</f>
        <v>2</v>
      </c>
      <c r="M10" s="564">
        <f>COUNTA(M12:M1011)</f>
        <v>113</v>
      </c>
      <c r="N10" s="566">
        <f>SUM(AW12:AW1011)</f>
        <v>1453</v>
      </c>
      <c r="O10" s="567">
        <f t="shared" ref="O10:U10" si="10">COUNTIF(O12:O1011,"x")</f>
        <v>39</v>
      </c>
      <c r="P10" s="567">
        <f t="shared" si="10"/>
        <v>1</v>
      </c>
      <c r="Q10" s="567">
        <f t="shared" si="10"/>
        <v>48</v>
      </c>
      <c r="R10" s="567">
        <f t="shared" si="10"/>
        <v>2</v>
      </c>
      <c r="S10" s="567">
        <f>COUNTIF(S12:S1011,"x")</f>
        <v>1</v>
      </c>
      <c r="T10" s="567">
        <f t="shared" si="10"/>
        <v>17</v>
      </c>
      <c r="U10" s="568">
        <f t="shared" si="10"/>
        <v>0</v>
      </c>
      <c r="V10" s="569">
        <f>SUM(V12:V1011)</f>
        <v>39.349999999999994</v>
      </c>
      <c r="W10" s="570">
        <f t="shared" ref="W10:AA10" si="11">SUM(W12:W1011)</f>
        <v>34.9</v>
      </c>
      <c r="X10" s="571">
        <f t="shared" si="11"/>
        <v>1</v>
      </c>
      <c r="Y10" s="571">
        <f>SUM(Y12:Y1011)</f>
        <v>75.249999999999986</v>
      </c>
      <c r="Z10" s="572">
        <f t="shared" si="11"/>
        <v>277.5</v>
      </c>
      <c r="AA10" s="573">
        <f t="shared" si="11"/>
        <v>3</v>
      </c>
      <c r="AB10" s="574">
        <f>COUNTIFS(AB12:AB1011,-30,Z12:Z1011,"&gt;0")</f>
        <v>14</v>
      </c>
      <c r="AC10" s="575">
        <f>COUNTIFS(AC12:AC1011,"x",Z12:Z1011,"&gt;0")</f>
        <v>0</v>
      </c>
      <c r="AD10" s="572">
        <f>SUMIF(AD12:AD1011,"&lt;0")</f>
        <v>-814</v>
      </c>
      <c r="AE10" s="576">
        <f>SUMIFS(AE12:AE1011,AE12:AE1011,"&gt;0",Z12:Z1011,"&gt;0")</f>
        <v>25</v>
      </c>
      <c r="AF10" s="577">
        <f t="shared" ref="AF10:BH10" si="12">SUMIF(AF12:AF1011,"&gt;0")</f>
        <v>2319.6000000000004</v>
      </c>
      <c r="AG10" s="578">
        <f t="shared" si="12"/>
        <v>2003.6953999999998</v>
      </c>
      <c r="AH10" s="577">
        <f t="shared" si="12"/>
        <v>1950.8999999999999</v>
      </c>
      <c r="AI10" s="579">
        <f t="shared" si="12"/>
        <v>2028.6953999999998</v>
      </c>
      <c r="AJ10" s="579">
        <f t="shared" si="12"/>
        <v>2113.6000000000004</v>
      </c>
      <c r="AK10" s="578">
        <f t="shared" si="12"/>
        <v>639.20000000000005</v>
      </c>
      <c r="AL10" s="577">
        <f t="shared" si="12"/>
        <v>1.5</v>
      </c>
      <c r="AM10" s="579">
        <f t="shared" si="12"/>
        <v>1.5</v>
      </c>
      <c r="AN10" s="579">
        <f t="shared" si="12"/>
        <v>7.25</v>
      </c>
      <c r="AO10" s="578">
        <f t="shared" si="12"/>
        <v>5.75</v>
      </c>
      <c r="AP10" s="580">
        <f>COUNT(AP12:AP1011)</f>
        <v>68</v>
      </c>
      <c r="AQ10" s="581">
        <f t="shared" ref="AQ10:AV10" si="13">COUNT(AQ12:AQ1011)</f>
        <v>21</v>
      </c>
      <c r="AR10" s="581">
        <f t="shared" si="13"/>
        <v>1</v>
      </c>
      <c r="AS10" s="581">
        <f t="shared" si="13"/>
        <v>1</v>
      </c>
      <c r="AT10" s="581">
        <f>COUNT(AT12:AT1011)</f>
        <v>0</v>
      </c>
      <c r="AU10" s="581">
        <f t="shared" si="13"/>
        <v>1</v>
      </c>
      <c r="AV10" s="582">
        <f t="shared" si="13"/>
        <v>0</v>
      </c>
      <c r="AW10" s="580">
        <f t="shared" si="12"/>
        <v>1453</v>
      </c>
      <c r="AX10" s="581">
        <f t="shared" si="12"/>
        <v>21</v>
      </c>
      <c r="AY10" s="581">
        <f t="shared" si="12"/>
        <v>176</v>
      </c>
      <c r="AZ10" s="582">
        <f t="shared" si="12"/>
        <v>1265</v>
      </c>
      <c r="BA10" s="583">
        <f t="shared" si="12"/>
        <v>39.349999999999994</v>
      </c>
      <c r="BB10" s="584">
        <f>SUMIF(BB12:BB1011,"&gt;0")</f>
        <v>1</v>
      </c>
      <c r="BC10" s="584">
        <f t="shared" si="12"/>
        <v>8.25</v>
      </c>
      <c r="BD10" s="585">
        <f t="shared" si="12"/>
        <v>31.1</v>
      </c>
      <c r="BE10" s="586">
        <f t="shared" si="12"/>
        <v>34.9</v>
      </c>
      <c r="BF10" s="584">
        <f t="shared" si="12"/>
        <v>1.5</v>
      </c>
      <c r="BG10" s="584">
        <f t="shared" si="12"/>
        <v>9.75</v>
      </c>
      <c r="BH10" s="585">
        <f t="shared" si="12"/>
        <v>25.15</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4">
      <c r="A11" s="682" t="s">
        <v>3391</v>
      </c>
      <c r="B11" s="683"/>
      <c r="C11" s="382"/>
      <c r="D11" s="377"/>
      <c r="E11" s="227"/>
      <c r="F11" s="383"/>
      <c r="G11" s="383"/>
      <c r="H11" s="383"/>
      <c r="I11" s="383"/>
      <c r="J11" s="384"/>
      <c r="K11" s="385"/>
      <c r="L11" s="229"/>
      <c r="M11" s="386"/>
      <c r="N11" s="228">
        <f>N10/M10</f>
        <v>12.858407079646017</v>
      </c>
      <c r="O11" s="228"/>
      <c r="P11" s="228"/>
      <c r="Q11" s="228"/>
      <c r="R11" s="228"/>
      <c r="S11" s="228"/>
      <c r="T11" s="228"/>
      <c r="U11" s="229"/>
      <c r="V11" s="387">
        <f t="shared" ref="V11:AA11" si="14">AVERAGEIF(V12:V1011,"&lt;&gt;0")</f>
        <v>0.36435185185185182</v>
      </c>
      <c r="W11" s="387">
        <f t="shared" si="14"/>
        <v>0.35252525252525252</v>
      </c>
      <c r="X11" s="387">
        <f t="shared" si="14"/>
        <v>1</v>
      </c>
      <c r="Y11" s="387">
        <f t="shared" si="14"/>
        <v>0.67792792792792778</v>
      </c>
      <c r="Z11" s="381">
        <f>AVERAGEIF(Z12:Z1011,"&lt;&gt;0")</f>
        <v>17.34375</v>
      </c>
      <c r="AA11" s="381">
        <f t="shared" si="14"/>
        <v>3</v>
      </c>
      <c r="AB11" s="388"/>
      <c r="AC11" s="387"/>
      <c r="AD11" s="379">
        <f>AVERAGEIF(AD12:AD1011,"&lt;0")</f>
        <v>-8.5684210526315798</v>
      </c>
      <c r="AE11" s="427">
        <f>AVERAGEIFS(AE12:AE1011,AE12:AE1011,"&gt;0",Z12:Z1011,"&gt;0")</f>
        <v>12.5</v>
      </c>
      <c r="AF11" s="230">
        <f t="shared" ref="AF11:BH11" si="15">AVERAGEIF(AF12:AF1011,"&gt;0")</f>
        <v>21.08727272727273</v>
      </c>
      <c r="AG11" s="231">
        <f t="shared" si="15"/>
        <v>19.26630192307692</v>
      </c>
      <c r="AH11" s="232">
        <f t="shared" si="15"/>
        <v>21.205434782608695</v>
      </c>
      <c r="AI11" s="233">
        <f t="shared" si="15"/>
        <v>19.320908571428571</v>
      </c>
      <c r="AJ11" s="233">
        <f t="shared" si="15"/>
        <v>19.390825688073399</v>
      </c>
      <c r="AK11" s="234">
        <f t="shared" si="15"/>
        <v>9.8338461538461548</v>
      </c>
      <c r="AL11" s="232">
        <f t="shared" si="15"/>
        <v>1.5</v>
      </c>
      <c r="AM11" s="233">
        <f t="shared" si="15"/>
        <v>1.5</v>
      </c>
      <c r="AN11" s="233">
        <f t="shared" si="15"/>
        <v>7.25</v>
      </c>
      <c r="AO11" s="234">
        <f t="shared" si="15"/>
        <v>5.75</v>
      </c>
      <c r="AP11" s="607">
        <f>SUM(AP12:AP1011)</f>
        <v>95.14</v>
      </c>
      <c r="AQ11" s="623">
        <f t="shared" ref="AQ11:AV11" si="16">SUM(AQ12:AQ1011)</f>
        <v>283.26</v>
      </c>
      <c r="AR11" s="623">
        <f t="shared" si="16"/>
        <v>58</v>
      </c>
      <c r="AS11" s="623">
        <f t="shared" si="16"/>
        <v>476.5</v>
      </c>
      <c r="AT11" s="623">
        <f t="shared" si="16"/>
        <v>0</v>
      </c>
      <c r="AU11" s="623">
        <f t="shared" si="16"/>
        <v>1038</v>
      </c>
      <c r="AV11" s="624">
        <f t="shared" si="16"/>
        <v>0</v>
      </c>
      <c r="AW11" s="389">
        <f t="shared" si="15"/>
        <v>12.973214285714286</v>
      </c>
      <c r="AX11" s="235">
        <f t="shared" si="15"/>
        <v>10.5</v>
      </c>
      <c r="AY11" s="235">
        <f t="shared" si="15"/>
        <v>10.352941176470589</v>
      </c>
      <c r="AZ11" s="390">
        <f t="shared" si="15"/>
        <v>13.457446808510639</v>
      </c>
      <c r="BA11" s="389">
        <f t="shared" si="15"/>
        <v>0.36435185185185182</v>
      </c>
      <c r="BB11" s="235">
        <f t="shared" si="15"/>
        <v>1</v>
      </c>
      <c r="BC11" s="235">
        <f t="shared" si="15"/>
        <v>0.63461538461538458</v>
      </c>
      <c r="BD11" s="390">
        <f t="shared" si="15"/>
        <v>0.32736842105263159</v>
      </c>
      <c r="BE11" s="389">
        <f t="shared" si="15"/>
        <v>0.35252525252525252</v>
      </c>
      <c r="BF11" s="235">
        <f t="shared" si="15"/>
        <v>1.5</v>
      </c>
      <c r="BG11" s="391">
        <f t="shared" si="15"/>
        <v>0.6964285714285714</v>
      </c>
      <c r="BH11" s="392">
        <f t="shared" si="15"/>
        <v>0.29588235294117643</v>
      </c>
      <c r="BI11" s="631"/>
      <c r="BN11" s="225"/>
      <c r="BP11" s="225"/>
      <c r="BQ11" s="225"/>
      <c r="BR11" s="225"/>
      <c r="BU11" s="225"/>
      <c r="BW11" s="225"/>
      <c r="BX11" s="225"/>
      <c r="BY11" s="225"/>
      <c r="BZ11" s="225"/>
      <c r="CB11" s="225"/>
      <c r="CC11" s="225"/>
      <c r="CD11" s="225"/>
      <c r="CE11" s="225"/>
    </row>
    <row r="12" spans="1:181" s="14" customFormat="1" ht="18" customHeight="1" thickTop="1" x14ac:dyDescent="0.45">
      <c r="A12" s="219"/>
      <c r="B12" s="220"/>
      <c r="C12" s="211">
        <v>1</v>
      </c>
      <c r="D12" s="202" t="s">
        <v>3447</v>
      </c>
      <c r="E12" s="180" t="s">
        <v>3455</v>
      </c>
      <c r="F12" s="34" t="s">
        <v>27</v>
      </c>
      <c r="G12" s="131">
        <v>42538</v>
      </c>
      <c r="H12" s="136">
        <v>42907</v>
      </c>
      <c r="I12" s="140" t="s">
        <v>27</v>
      </c>
      <c r="J12" s="78"/>
      <c r="K12" s="144"/>
      <c r="L12" s="119"/>
      <c r="M12" s="394">
        <v>42566</v>
      </c>
      <c r="N12" s="158">
        <f>IF((NETWORKDAYS(G12,M12)&gt;0),(NETWORKDAYS(G12,M12)),"")</f>
        <v>21</v>
      </c>
      <c r="O12" s="311"/>
      <c r="P12" s="311"/>
      <c r="Q12" s="311" t="s">
        <v>27</v>
      </c>
      <c r="R12" s="311"/>
      <c r="S12" s="311"/>
      <c r="T12" s="311"/>
      <c r="U12" s="312"/>
      <c r="V12" s="181">
        <v>0.25</v>
      </c>
      <c r="W12" s="313">
        <v>0.25</v>
      </c>
      <c r="X12" s="313">
        <v>0</v>
      </c>
      <c r="Y12" s="160">
        <f t="shared" ref="Y12:Y75" si="17">V12+W12+X12</f>
        <v>0.5</v>
      </c>
      <c r="Z12" s="159">
        <f t="shared" ref="Z12:Z76" si="18">IF((F12="x"),0,((V12*10)+(W12*20)))</f>
        <v>0</v>
      </c>
      <c r="AA12" s="326"/>
      <c r="AB12" s="399"/>
      <c r="AC12" s="369"/>
      <c r="AD12" s="226">
        <f t="shared" ref="AD12:AD75" si="19">IF(F12="x",(0-((V12*10)+(W12*20))),"")</f>
        <v>-7.5</v>
      </c>
      <c r="AE12" s="368">
        <f>IF(AND(Z12&gt;0,F12="x"),0,IF(AND(Z12&gt;0,AC12="x"),Z12-60,IF(AND(Z12&gt;0,AB12=-30),Z12+AB12,0)))</f>
        <v>0</v>
      </c>
      <c r="AF12" s="331">
        <v>11.5</v>
      </c>
      <c r="AG12" s="332">
        <v>5.25</v>
      </c>
      <c r="AH12" s="331">
        <v>5.25</v>
      </c>
      <c r="AI12" s="161">
        <f t="shared" ref="AI12:AI76" si="20">IF(AE12&lt;=0,AG12,AE12+AG12)</f>
        <v>5.25</v>
      </c>
      <c r="AJ12" s="162">
        <f t="shared" ref="AJ12:AJ75" si="21">(X12*20)+Z12+AA12+AF12</f>
        <v>11.5</v>
      </c>
      <c r="AK12" s="163">
        <f>AJ12-AH12</f>
        <v>6.25</v>
      </c>
      <c r="AL12" s="164">
        <f>IF(K12="x",AH12,0)</f>
        <v>0</v>
      </c>
      <c r="AM12" s="164">
        <f>IF(K12="x",AI12,0)</f>
        <v>0</v>
      </c>
      <c r="AN12" s="164">
        <f>IF(K12="x",AJ12,0)</f>
        <v>0</v>
      </c>
      <c r="AO12" s="164">
        <f>IF(K12="x",AK12,0)</f>
        <v>0</v>
      </c>
      <c r="AP12" s="608" t="str">
        <f>IF(AND(AH12&gt;0,AH12&lt;5),AH12," ")</f>
        <v xml:space="preserve"> </v>
      </c>
      <c r="AQ12" s="612">
        <f>IF(AND(AH12&gt;4.99,AH12&lt;50),AH12," ")</f>
        <v>5.25</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21</v>
      </c>
      <c r="AX12" s="165" t="str">
        <f t="shared" ref="AX12:AX75" si="23">IF(AND(K12="x",AW12&gt;0),AW12,"")</f>
        <v/>
      </c>
      <c r="AY12" s="192" t="str">
        <f t="shared" ref="AY12:AY75" si="24">IF(OR(K12="x",F12="x",AW12&lt;=0),"",AW12)</f>
        <v/>
      </c>
      <c r="AZ12" s="182">
        <f t="shared" ref="AZ12:AZ75" si="25">IF(AND(F12="x",AW12&gt;0),AW12,"")</f>
        <v>21</v>
      </c>
      <c r="BA12" s="178">
        <f t="shared" ref="BA12:BA75" si="26">IF(V12&gt;0,V12,"")</f>
        <v>0.25</v>
      </c>
      <c r="BB12" s="179" t="str">
        <f t="shared" ref="BB12:BB75" si="27">IF(AND(K12="x",BA12&gt;0),BA12,"")</f>
        <v/>
      </c>
      <c r="BC12" s="187" t="str">
        <f>IF(OR(K12="x",F12="x",BA12&lt;=0),"",BA12)</f>
        <v/>
      </c>
      <c r="BD12" s="198">
        <f t="shared" ref="BD12:BD75" si="28">IF(AND(F12="x",BA12&gt;0),BA12,"")</f>
        <v>0.25</v>
      </c>
      <c r="BE12" s="200">
        <f t="shared" ref="BE12:BE75" si="29">IF(W12&gt;0,W12,"")</f>
        <v>0.25</v>
      </c>
      <c r="BF12" s="179" t="str">
        <f t="shared" ref="BF12:BF75" si="30">IF(AND(K12="x",BE12&gt;0),BE12,"")</f>
        <v/>
      </c>
      <c r="BG12" s="187" t="str">
        <f t="shared" ref="BG12:BG75" si="31">IF(OR(K12="x",F12="x",BE12&lt;=0),"",BE12)</f>
        <v/>
      </c>
      <c r="BH12" s="189">
        <f t="shared" ref="BH12:BH75" si="32">IF(AND(F12="x",BE12&gt;0),BE12,"")</f>
        <v>0.25</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6">
      <c r="A13" s="526"/>
      <c r="B13" s="220"/>
      <c r="C13" s="212">
        <v>2</v>
      </c>
      <c r="D13" s="203" t="s">
        <v>46</v>
      </c>
      <c r="E13" s="81" t="s">
        <v>3448</v>
      </c>
      <c r="F13" s="34" t="s">
        <v>27</v>
      </c>
      <c r="G13" s="131">
        <v>42545</v>
      </c>
      <c r="H13" s="132">
        <v>42549</v>
      </c>
      <c r="I13" s="140" t="s">
        <v>27</v>
      </c>
      <c r="J13" s="78"/>
      <c r="K13" s="144"/>
      <c r="L13" s="119"/>
      <c r="M13" s="395">
        <v>42552</v>
      </c>
      <c r="N13" s="158">
        <f t="shared" ref="N13:N76" si="33">IF((NETWORKDAYS(G13,M13)&gt;0),(NETWORKDAYS(G13,M13)),"")</f>
        <v>6</v>
      </c>
      <c r="O13" s="311"/>
      <c r="P13" s="311"/>
      <c r="Q13" s="311" t="s">
        <v>27</v>
      </c>
      <c r="R13" s="311"/>
      <c r="S13" s="311"/>
      <c r="T13" s="312"/>
      <c r="U13" s="314"/>
      <c r="V13" s="167">
        <v>0.25</v>
      </c>
      <c r="W13" s="313"/>
      <c r="X13" s="313"/>
      <c r="Y13" s="160">
        <f t="shared" si="17"/>
        <v>0.25</v>
      </c>
      <c r="Z13" s="159">
        <f t="shared" si="18"/>
        <v>0</v>
      </c>
      <c r="AA13" s="326"/>
      <c r="AB13" s="400">
        <f>IF(AND(Z13&gt;=0,F13="x"),0,IF(AND(Z13&gt;0,AC13="x"),0,IF(Z13&gt;0,0-30,0)))</f>
        <v>0</v>
      </c>
      <c r="AC13" s="370"/>
      <c r="AD13" s="226">
        <f t="shared" si="19"/>
        <v>-2.5</v>
      </c>
      <c r="AE13" s="368">
        <f t="shared" ref="AE13:AE76" si="34">IF(AND(Z13&gt;0,F13="x"),0,IF(AND(Z13&gt;0,AC13="x"),Z13-60,IF(AND(Z13&gt;0,AB13=-30),Z13+AB13,0)))</f>
        <v>0</v>
      </c>
      <c r="AF13" s="331">
        <v>2.75</v>
      </c>
      <c r="AG13" s="333">
        <v>2.7454000000000001</v>
      </c>
      <c r="AH13" s="334">
        <v>2.75</v>
      </c>
      <c r="AI13" s="161">
        <f t="shared" si="20"/>
        <v>2.7454000000000001</v>
      </c>
      <c r="AJ13" s="162">
        <f t="shared" si="21"/>
        <v>2.75</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f>IF(AND(AH13&gt;0,AH13&lt;5),AH13," ")</f>
        <v>2.75</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6</v>
      </c>
      <c r="AX13" s="165" t="str">
        <f t="shared" si="23"/>
        <v/>
      </c>
      <c r="AY13" s="193" t="str">
        <f t="shared" si="24"/>
        <v/>
      </c>
      <c r="AZ13" s="183">
        <f t="shared" si="25"/>
        <v>6</v>
      </c>
      <c r="BA13" s="173">
        <f t="shared" si="26"/>
        <v>0.25</v>
      </c>
      <c r="BB13" s="174" t="str">
        <f t="shared" si="27"/>
        <v/>
      </c>
      <c r="BC13" s="186" t="str">
        <f>IF(OR(K13="x",F13="X",BA13&lt;=0),"",BA13)</f>
        <v/>
      </c>
      <c r="BD13" s="174">
        <f t="shared" si="28"/>
        <v>0.25</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45">
      <c r="A14" s="527" t="s">
        <v>3423</v>
      </c>
      <c r="B14" s="220"/>
      <c r="C14" s="212">
        <v>3</v>
      </c>
      <c r="D14" s="203" t="s">
        <v>3449</v>
      </c>
      <c r="E14" s="81" t="s">
        <v>3450</v>
      </c>
      <c r="F14" s="34" t="s">
        <v>27</v>
      </c>
      <c r="G14" s="134">
        <v>42552</v>
      </c>
      <c r="H14" s="135">
        <v>42558</v>
      </c>
      <c r="I14" s="170" t="s">
        <v>27</v>
      </c>
      <c r="J14" s="171"/>
      <c r="K14" s="145"/>
      <c r="L14" s="28"/>
      <c r="M14" s="398">
        <v>42562</v>
      </c>
      <c r="N14" s="158">
        <f t="shared" si="33"/>
        <v>7</v>
      </c>
      <c r="O14" s="311" t="s">
        <v>27</v>
      </c>
      <c r="P14" s="311"/>
      <c r="Q14" s="311"/>
      <c r="R14" s="311"/>
      <c r="S14" s="311"/>
      <c r="T14" s="312"/>
      <c r="U14" s="314"/>
      <c r="V14" s="167">
        <v>0.25</v>
      </c>
      <c r="W14" s="313">
        <v>0.25</v>
      </c>
      <c r="X14" s="313"/>
      <c r="Y14" s="160">
        <f t="shared" si="17"/>
        <v>0.5</v>
      </c>
      <c r="Z14" s="159">
        <f t="shared" si="18"/>
        <v>0</v>
      </c>
      <c r="AA14" s="326"/>
      <c r="AB14" s="400">
        <f t="shared" ref="AB14:AB77" si="41">IF(AND(Z14&gt;=0,F14="x"),0,IF(AND(Z14&gt;0,AC14="x"),0,IF(Z14&gt;0,0-30,0)))</f>
        <v>0</v>
      </c>
      <c r="AC14" s="370"/>
      <c r="AD14" s="226">
        <f t="shared" si="19"/>
        <v>-7.5</v>
      </c>
      <c r="AE14" s="368">
        <f t="shared" si="34"/>
        <v>0</v>
      </c>
      <c r="AF14" s="331">
        <v>2.75</v>
      </c>
      <c r="AG14" s="333">
        <v>0.5</v>
      </c>
      <c r="AH14" s="334">
        <v>0.5</v>
      </c>
      <c r="AI14" s="161">
        <f t="shared" si="20"/>
        <v>0.5</v>
      </c>
      <c r="AJ14" s="162">
        <f t="shared" si="21"/>
        <v>2.75</v>
      </c>
      <c r="AK14" s="163">
        <f t="shared" si="35"/>
        <v>2.25</v>
      </c>
      <c r="AL14" s="164">
        <f t="shared" si="36"/>
        <v>0</v>
      </c>
      <c r="AM14" s="164">
        <f t="shared" si="37"/>
        <v>0</v>
      </c>
      <c r="AN14" s="164">
        <f t="shared" si="38"/>
        <v>0</v>
      </c>
      <c r="AO14" s="164">
        <f t="shared" si="39"/>
        <v>0</v>
      </c>
      <c r="AP14" s="609">
        <f t="shared" ref="AP14:AP77" si="42">IF(AND(AH14&gt;0,AH14&lt;5),AH14," ")</f>
        <v>0.5</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7</v>
      </c>
      <c r="AX14" s="165" t="str">
        <f t="shared" si="23"/>
        <v/>
      </c>
      <c r="AY14" s="193" t="str">
        <f t="shared" si="24"/>
        <v/>
      </c>
      <c r="AZ14" s="183">
        <f t="shared" si="25"/>
        <v>7</v>
      </c>
      <c r="BA14" s="173">
        <f t="shared" si="26"/>
        <v>0.25</v>
      </c>
      <c r="BB14" s="174" t="str">
        <f t="shared" si="27"/>
        <v/>
      </c>
      <c r="BC14" s="186" t="str">
        <f>IF(OR(K14="x",F14="X",BA14&lt;=0),"",BA14)</f>
        <v/>
      </c>
      <c r="BD14" s="174">
        <f t="shared" si="28"/>
        <v>0.25</v>
      </c>
      <c r="BE14" s="201">
        <f t="shared" si="29"/>
        <v>0.25</v>
      </c>
      <c r="BF14" s="174" t="str">
        <f t="shared" si="30"/>
        <v/>
      </c>
      <c r="BG14" s="186" t="str">
        <f t="shared" si="31"/>
        <v/>
      </c>
      <c r="BH14" s="175">
        <f t="shared" si="32"/>
        <v>0.25</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6">
      <c r="A15" s="526"/>
      <c r="B15" s="220"/>
      <c r="C15" s="213">
        <v>4</v>
      </c>
      <c r="D15" s="204" t="s">
        <v>3451</v>
      </c>
      <c r="E15" s="33" t="s">
        <v>3450</v>
      </c>
      <c r="F15" s="34" t="s">
        <v>27</v>
      </c>
      <c r="G15" s="134">
        <v>42558</v>
      </c>
      <c r="H15" s="135">
        <v>42562</v>
      </c>
      <c r="I15" s="142" t="s">
        <v>27</v>
      </c>
      <c r="J15" s="79"/>
      <c r="K15" s="145"/>
      <c r="L15" s="172"/>
      <c r="M15" s="395">
        <v>42564</v>
      </c>
      <c r="N15" s="158">
        <f t="shared" si="33"/>
        <v>5</v>
      </c>
      <c r="O15" s="315" t="s">
        <v>27</v>
      </c>
      <c r="P15" s="315"/>
      <c r="Q15" s="315"/>
      <c r="R15" s="315"/>
      <c r="S15" s="315"/>
      <c r="T15" s="316"/>
      <c r="U15" s="317"/>
      <c r="V15" s="167">
        <v>0.3</v>
      </c>
      <c r="W15" s="313">
        <v>0.25</v>
      </c>
      <c r="X15" s="313"/>
      <c r="Y15" s="160">
        <f t="shared" si="17"/>
        <v>0.55000000000000004</v>
      </c>
      <c r="Z15" s="159">
        <f t="shared" si="18"/>
        <v>0</v>
      </c>
      <c r="AA15" s="326"/>
      <c r="AB15" s="400">
        <f t="shared" si="41"/>
        <v>0</v>
      </c>
      <c r="AC15" s="370"/>
      <c r="AD15" s="226">
        <f t="shared" si="19"/>
        <v>-8</v>
      </c>
      <c r="AE15" s="368">
        <f t="shared" si="34"/>
        <v>0</v>
      </c>
      <c r="AF15" s="331">
        <v>0.75</v>
      </c>
      <c r="AG15" s="333">
        <v>0.25</v>
      </c>
      <c r="AH15" s="334">
        <v>0.25</v>
      </c>
      <c r="AI15" s="161">
        <f t="shared" si="20"/>
        <v>0.25</v>
      </c>
      <c r="AJ15" s="162">
        <f t="shared" si="21"/>
        <v>0.75</v>
      </c>
      <c r="AK15" s="163">
        <f t="shared" si="35"/>
        <v>0.5</v>
      </c>
      <c r="AL15" s="164">
        <f t="shared" si="36"/>
        <v>0</v>
      </c>
      <c r="AM15" s="164">
        <f t="shared" si="37"/>
        <v>0</v>
      </c>
      <c r="AN15" s="164">
        <f t="shared" si="38"/>
        <v>0</v>
      </c>
      <c r="AO15" s="164">
        <f t="shared" si="39"/>
        <v>0</v>
      </c>
      <c r="AP15" s="610">
        <f t="shared" si="42"/>
        <v>0.25</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5</v>
      </c>
      <c r="AX15" s="165" t="str">
        <f t="shared" si="23"/>
        <v/>
      </c>
      <c r="AY15" s="193" t="str">
        <f t="shared" si="24"/>
        <v/>
      </c>
      <c r="AZ15" s="183">
        <f t="shared" si="25"/>
        <v>5</v>
      </c>
      <c r="BA15" s="173">
        <f t="shared" si="26"/>
        <v>0.3</v>
      </c>
      <c r="BB15" s="174" t="str">
        <f t="shared" si="27"/>
        <v/>
      </c>
      <c r="BC15" s="186" t="str">
        <f>IF(OR(K15="x",F15="X",BA15&lt;=0),"",BA15)</f>
        <v/>
      </c>
      <c r="BD15" s="174">
        <f t="shared" si="28"/>
        <v>0.3</v>
      </c>
      <c r="BE15" s="201">
        <f t="shared" si="29"/>
        <v>0.25</v>
      </c>
      <c r="BF15" s="174" t="str">
        <f t="shared" si="30"/>
        <v/>
      </c>
      <c r="BG15" s="186" t="str">
        <f t="shared" si="31"/>
        <v/>
      </c>
      <c r="BH15" s="175">
        <f t="shared" si="32"/>
        <v>0.25</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45">
      <c r="A16" s="221"/>
      <c r="B16" s="222"/>
      <c r="C16" s="214">
        <v>5</v>
      </c>
      <c r="D16" s="205" t="s">
        <v>3452</v>
      </c>
      <c r="E16" s="16" t="s">
        <v>3453</v>
      </c>
      <c r="F16" s="17" t="s">
        <v>27</v>
      </c>
      <c r="G16" s="131">
        <v>42559</v>
      </c>
      <c r="H16" s="136">
        <v>42559</v>
      </c>
      <c r="I16" s="140" t="s">
        <v>27</v>
      </c>
      <c r="J16" s="78"/>
      <c r="K16" s="146"/>
      <c r="L16" s="120"/>
      <c r="M16" s="394">
        <v>42559</v>
      </c>
      <c r="N16" s="158">
        <f t="shared" si="33"/>
        <v>1</v>
      </c>
      <c r="O16" s="27" t="s">
        <v>27</v>
      </c>
      <c r="P16" s="27"/>
      <c r="Q16" s="27"/>
      <c r="R16" s="27"/>
      <c r="S16" s="27"/>
      <c r="T16" s="28"/>
      <c r="U16" s="29"/>
      <c r="V16" s="167">
        <v>1</v>
      </c>
      <c r="W16" s="313"/>
      <c r="X16" s="313"/>
      <c r="Y16" s="160">
        <f t="shared" si="17"/>
        <v>1</v>
      </c>
      <c r="Z16" s="159">
        <f t="shared" si="18"/>
        <v>0</v>
      </c>
      <c r="AA16" s="327"/>
      <c r="AB16" s="400">
        <f t="shared" si="41"/>
        <v>0</v>
      </c>
      <c r="AC16" s="371"/>
      <c r="AD16" s="226">
        <f t="shared" si="19"/>
        <v>-10</v>
      </c>
      <c r="AE16" s="368">
        <f t="shared" si="34"/>
        <v>0</v>
      </c>
      <c r="AF16" s="335">
        <v>9.25</v>
      </c>
      <c r="AG16" s="333">
        <v>9.25</v>
      </c>
      <c r="AH16" s="336">
        <v>9.25</v>
      </c>
      <c r="AI16" s="161">
        <f t="shared" si="20"/>
        <v>9.25</v>
      </c>
      <c r="AJ16" s="162">
        <f t="shared" si="21"/>
        <v>9.25</v>
      </c>
      <c r="AK16" s="163">
        <f t="shared" si="35"/>
        <v>0</v>
      </c>
      <c r="AL16" s="164">
        <f t="shared" si="36"/>
        <v>0</v>
      </c>
      <c r="AM16" s="164">
        <f t="shared" si="37"/>
        <v>0</v>
      </c>
      <c r="AN16" s="164">
        <f t="shared" si="38"/>
        <v>0</v>
      </c>
      <c r="AO16" s="164">
        <f t="shared" si="39"/>
        <v>0</v>
      </c>
      <c r="AP16" s="610" t="str">
        <f t="shared" si="42"/>
        <v xml:space="preserve"> </v>
      </c>
      <c r="AQ16" s="613">
        <f t="shared" si="40"/>
        <v>9.25</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v>
      </c>
      <c r="AX16" s="165" t="str">
        <f t="shared" si="23"/>
        <v/>
      </c>
      <c r="AY16" s="193" t="str">
        <f t="shared" si="24"/>
        <v/>
      </c>
      <c r="AZ16" s="183">
        <f t="shared" si="25"/>
        <v>1</v>
      </c>
      <c r="BA16" s="173">
        <f t="shared" si="26"/>
        <v>1</v>
      </c>
      <c r="BB16" s="174" t="str">
        <f t="shared" si="27"/>
        <v/>
      </c>
      <c r="BC16" s="186" t="str">
        <f>IF(OR(K16="x",F16="x",BA16&lt;=0),"",BA16)</f>
        <v/>
      </c>
      <c r="BD16" s="174">
        <f t="shared" si="28"/>
        <v>1</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45">
      <c r="A17" s="221"/>
      <c r="B17" s="222"/>
      <c r="C17" s="213">
        <v>6</v>
      </c>
      <c r="D17" s="206" t="s">
        <v>3454</v>
      </c>
      <c r="E17" s="16" t="s">
        <v>3455</v>
      </c>
      <c r="F17" s="17" t="s">
        <v>27</v>
      </c>
      <c r="G17" s="131">
        <v>42577</v>
      </c>
      <c r="H17" s="133">
        <v>42578</v>
      </c>
      <c r="I17" s="140" t="s">
        <v>27</v>
      </c>
      <c r="J17" s="78"/>
      <c r="K17" s="144"/>
      <c r="L17" s="119"/>
      <c r="M17" s="394">
        <v>42592</v>
      </c>
      <c r="N17" s="158">
        <f t="shared" si="33"/>
        <v>12</v>
      </c>
      <c r="O17" s="27"/>
      <c r="P17" s="27"/>
      <c r="Q17" s="27" t="s">
        <v>27</v>
      </c>
      <c r="R17" s="27"/>
      <c r="S17" s="27"/>
      <c r="T17" s="28"/>
      <c r="U17" s="29"/>
      <c r="V17" s="32">
        <v>0.25</v>
      </c>
      <c r="W17" s="318">
        <v>0.25</v>
      </c>
      <c r="X17" s="319"/>
      <c r="Y17" s="160">
        <f t="shared" si="17"/>
        <v>0.5</v>
      </c>
      <c r="Z17" s="159">
        <f t="shared" si="18"/>
        <v>0</v>
      </c>
      <c r="AA17" s="327"/>
      <c r="AB17" s="400">
        <f t="shared" si="41"/>
        <v>0</v>
      </c>
      <c r="AC17" s="371"/>
      <c r="AD17" s="226">
        <f t="shared" si="19"/>
        <v>-7.5</v>
      </c>
      <c r="AE17" s="368">
        <f t="shared" si="34"/>
        <v>0</v>
      </c>
      <c r="AF17" s="335">
        <v>5.75</v>
      </c>
      <c r="AG17" s="333">
        <v>0.5</v>
      </c>
      <c r="AH17" s="336">
        <v>0.5</v>
      </c>
      <c r="AI17" s="161">
        <f t="shared" si="20"/>
        <v>0.5</v>
      </c>
      <c r="AJ17" s="162">
        <f t="shared" si="21"/>
        <v>5.75</v>
      </c>
      <c r="AK17" s="163">
        <f t="shared" si="35"/>
        <v>5.25</v>
      </c>
      <c r="AL17" s="164">
        <f t="shared" si="36"/>
        <v>0</v>
      </c>
      <c r="AM17" s="164">
        <f t="shared" si="37"/>
        <v>0</v>
      </c>
      <c r="AN17" s="164">
        <f t="shared" si="38"/>
        <v>0</v>
      </c>
      <c r="AO17" s="164">
        <f t="shared" si="39"/>
        <v>0</v>
      </c>
      <c r="AP17" s="610">
        <f t="shared" si="42"/>
        <v>0.5</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12</v>
      </c>
      <c r="AX17" s="165" t="str">
        <f t="shared" si="23"/>
        <v/>
      </c>
      <c r="AY17" s="193" t="str">
        <f t="shared" si="24"/>
        <v/>
      </c>
      <c r="AZ17" s="183">
        <f t="shared" si="25"/>
        <v>12</v>
      </c>
      <c r="BA17" s="173">
        <f t="shared" si="26"/>
        <v>0.25</v>
      </c>
      <c r="BB17" s="174" t="str">
        <f t="shared" si="27"/>
        <v/>
      </c>
      <c r="BC17" s="186" t="str">
        <f>IF(OR(K17="x",F17="x",BA17&lt;=0),"",BA17)</f>
        <v/>
      </c>
      <c r="BD17" s="174">
        <f t="shared" si="28"/>
        <v>0.25</v>
      </c>
      <c r="BE17" s="201">
        <f t="shared" si="29"/>
        <v>0.25</v>
      </c>
      <c r="BF17" s="174" t="str">
        <f t="shared" si="30"/>
        <v/>
      </c>
      <c r="BG17" s="186" t="str">
        <f t="shared" si="31"/>
        <v/>
      </c>
      <c r="BH17" s="175">
        <f t="shared" si="32"/>
        <v>0.25</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5" x14ac:dyDescent="0.45">
      <c r="A18" s="221"/>
      <c r="B18" s="222"/>
      <c r="C18" s="214">
        <v>7</v>
      </c>
      <c r="D18" s="205" t="s">
        <v>3456</v>
      </c>
      <c r="E18" s="16" t="s">
        <v>3455</v>
      </c>
      <c r="F18" s="17" t="s">
        <v>27</v>
      </c>
      <c r="G18" s="134">
        <v>42566</v>
      </c>
      <c r="H18" s="135">
        <v>42578</v>
      </c>
      <c r="I18" s="141" t="s">
        <v>27</v>
      </c>
      <c r="J18" s="25"/>
      <c r="K18" s="145"/>
      <c r="L18" s="28"/>
      <c r="M18" s="395">
        <v>42592</v>
      </c>
      <c r="N18" s="158">
        <f t="shared" si="33"/>
        <v>19</v>
      </c>
      <c r="O18" s="27"/>
      <c r="P18" s="27"/>
      <c r="Q18" s="27" t="s">
        <v>27</v>
      </c>
      <c r="R18" s="27"/>
      <c r="S18" s="27"/>
      <c r="T18" s="28"/>
      <c r="U18" s="29"/>
      <c r="V18" s="32">
        <v>0.25</v>
      </c>
      <c r="W18" s="318">
        <v>0.25</v>
      </c>
      <c r="X18" s="319"/>
      <c r="Y18" s="160">
        <f t="shared" si="17"/>
        <v>0.5</v>
      </c>
      <c r="Z18" s="159">
        <f t="shared" si="18"/>
        <v>0</v>
      </c>
      <c r="AA18" s="327"/>
      <c r="AB18" s="400">
        <f t="shared" si="41"/>
        <v>0</v>
      </c>
      <c r="AC18" s="371"/>
      <c r="AD18" s="226">
        <f t="shared" si="19"/>
        <v>-7.5</v>
      </c>
      <c r="AE18" s="368">
        <f t="shared" si="34"/>
        <v>0</v>
      </c>
      <c r="AF18" s="335">
        <v>4</v>
      </c>
      <c r="AG18" s="333">
        <v>0.25</v>
      </c>
      <c r="AH18" s="336">
        <v>0.25</v>
      </c>
      <c r="AI18" s="161">
        <f t="shared" si="20"/>
        <v>0.25</v>
      </c>
      <c r="AJ18" s="162">
        <f t="shared" si="21"/>
        <v>4</v>
      </c>
      <c r="AK18" s="163">
        <f t="shared" si="35"/>
        <v>3.75</v>
      </c>
      <c r="AL18" s="164">
        <f t="shared" si="36"/>
        <v>0</v>
      </c>
      <c r="AM18" s="164">
        <f t="shared" si="37"/>
        <v>0</v>
      </c>
      <c r="AN18" s="164">
        <f t="shared" si="38"/>
        <v>0</v>
      </c>
      <c r="AO18" s="164">
        <f t="shared" si="39"/>
        <v>0</v>
      </c>
      <c r="AP18" s="610">
        <f t="shared" si="42"/>
        <v>0.25</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19</v>
      </c>
      <c r="AX18" s="165" t="str">
        <f t="shared" si="23"/>
        <v/>
      </c>
      <c r="AY18" s="193" t="str">
        <f t="shared" si="24"/>
        <v/>
      </c>
      <c r="AZ18" s="183">
        <f t="shared" si="25"/>
        <v>19</v>
      </c>
      <c r="BA18" s="173">
        <f t="shared" si="26"/>
        <v>0.25</v>
      </c>
      <c r="BB18" s="174" t="str">
        <f t="shared" si="27"/>
        <v/>
      </c>
      <c r="BC18" s="186" t="str">
        <f t="shared" ref="BC18:BC81" si="48">IF(OR(K18="x",F18="X",BA18&lt;=0),"",BA18)</f>
        <v/>
      </c>
      <c r="BD18" s="174">
        <f t="shared" si="28"/>
        <v>0.25</v>
      </c>
      <c r="BE18" s="201">
        <f t="shared" si="29"/>
        <v>0.25</v>
      </c>
      <c r="BF18" s="174" t="str">
        <f t="shared" si="30"/>
        <v/>
      </c>
      <c r="BG18" s="186" t="str">
        <f t="shared" si="31"/>
        <v/>
      </c>
      <c r="BH18" s="175">
        <f t="shared" si="32"/>
        <v>0.25</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5" x14ac:dyDescent="0.45">
      <c r="A19" s="221"/>
      <c r="B19" s="222"/>
      <c r="C19" s="214">
        <v>8</v>
      </c>
      <c r="D19" s="207" t="s">
        <v>3457</v>
      </c>
      <c r="E19" s="18" t="s">
        <v>3455</v>
      </c>
      <c r="F19" s="17" t="s">
        <v>27</v>
      </c>
      <c r="G19" s="134">
        <v>42570</v>
      </c>
      <c r="H19" s="135">
        <v>42572</v>
      </c>
      <c r="I19" s="141" t="s">
        <v>27</v>
      </c>
      <c r="J19" s="25"/>
      <c r="K19" s="145"/>
      <c r="L19" s="28"/>
      <c r="M19" s="395">
        <v>42592</v>
      </c>
      <c r="N19" s="158">
        <f t="shared" si="33"/>
        <v>17</v>
      </c>
      <c r="O19" s="27"/>
      <c r="P19" s="27"/>
      <c r="Q19" s="27" t="s">
        <v>27</v>
      </c>
      <c r="R19" s="27"/>
      <c r="S19" s="27"/>
      <c r="T19" s="28"/>
      <c r="U19" s="29"/>
      <c r="V19" s="32">
        <v>0.25</v>
      </c>
      <c r="W19" s="318">
        <v>0.25</v>
      </c>
      <c r="X19" s="319"/>
      <c r="Y19" s="160">
        <f t="shared" si="17"/>
        <v>0.5</v>
      </c>
      <c r="Z19" s="159">
        <f t="shared" si="18"/>
        <v>0</v>
      </c>
      <c r="AA19" s="327"/>
      <c r="AB19" s="400">
        <f t="shared" si="41"/>
        <v>0</v>
      </c>
      <c r="AC19" s="371"/>
      <c r="AD19" s="226">
        <f t="shared" si="19"/>
        <v>-7.5</v>
      </c>
      <c r="AE19" s="368">
        <f t="shared" si="34"/>
        <v>0</v>
      </c>
      <c r="AF19" s="335">
        <v>1</v>
      </c>
      <c r="AG19" s="333">
        <v>0.5</v>
      </c>
      <c r="AH19" s="336">
        <v>0.5</v>
      </c>
      <c r="AI19" s="161">
        <f t="shared" si="20"/>
        <v>0.5</v>
      </c>
      <c r="AJ19" s="162">
        <f t="shared" si="21"/>
        <v>1</v>
      </c>
      <c r="AK19" s="163">
        <f t="shared" si="35"/>
        <v>0.5</v>
      </c>
      <c r="AL19" s="164">
        <f t="shared" si="36"/>
        <v>0</v>
      </c>
      <c r="AM19" s="164">
        <f t="shared" si="37"/>
        <v>0</v>
      </c>
      <c r="AN19" s="164">
        <f t="shared" si="38"/>
        <v>0</v>
      </c>
      <c r="AO19" s="164">
        <f t="shared" si="39"/>
        <v>0</v>
      </c>
      <c r="AP19" s="610">
        <f t="shared" si="42"/>
        <v>0.5</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17</v>
      </c>
      <c r="AX19" s="165" t="str">
        <f t="shared" si="23"/>
        <v/>
      </c>
      <c r="AY19" s="193" t="str">
        <f t="shared" si="24"/>
        <v/>
      </c>
      <c r="AZ19" s="183">
        <f t="shared" si="25"/>
        <v>17</v>
      </c>
      <c r="BA19" s="173">
        <f t="shared" si="26"/>
        <v>0.25</v>
      </c>
      <c r="BB19" s="174" t="str">
        <f t="shared" si="27"/>
        <v/>
      </c>
      <c r="BC19" s="186" t="str">
        <f t="shared" si="48"/>
        <v/>
      </c>
      <c r="BD19" s="174">
        <f t="shared" si="28"/>
        <v>0.25</v>
      </c>
      <c r="BE19" s="201">
        <f t="shared" si="29"/>
        <v>0.25</v>
      </c>
      <c r="BF19" s="174" t="str">
        <f t="shared" si="30"/>
        <v/>
      </c>
      <c r="BG19" s="186" t="str">
        <f t="shared" si="31"/>
        <v/>
      </c>
      <c r="BH19" s="175">
        <f t="shared" si="32"/>
        <v>0.25</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5" x14ac:dyDescent="0.45">
      <c r="A20" s="221"/>
      <c r="B20" s="222"/>
      <c r="C20" s="213">
        <v>9</v>
      </c>
      <c r="D20" s="635" t="s">
        <v>3458</v>
      </c>
      <c r="E20" s="16" t="s">
        <v>3455</v>
      </c>
      <c r="F20" s="17" t="s">
        <v>27</v>
      </c>
      <c r="G20" s="131">
        <v>42583</v>
      </c>
      <c r="H20" s="133">
        <v>42591</v>
      </c>
      <c r="I20" s="140" t="s">
        <v>27</v>
      </c>
      <c r="J20" s="78"/>
      <c r="K20" s="144"/>
      <c r="L20" s="119"/>
      <c r="M20" s="394">
        <v>42591</v>
      </c>
      <c r="N20" s="158">
        <f t="shared" si="33"/>
        <v>7</v>
      </c>
      <c r="O20" s="27"/>
      <c r="P20" s="27"/>
      <c r="Q20" s="27"/>
      <c r="R20" s="27" t="s">
        <v>27</v>
      </c>
      <c r="S20" s="27"/>
      <c r="T20" s="28"/>
      <c r="U20" s="29"/>
      <c r="V20" s="32">
        <v>0.25</v>
      </c>
      <c r="W20" s="318">
        <v>0.25</v>
      </c>
      <c r="X20" s="319"/>
      <c r="Y20" s="160">
        <f t="shared" si="17"/>
        <v>0.5</v>
      </c>
      <c r="Z20" s="159">
        <f t="shared" si="18"/>
        <v>0</v>
      </c>
      <c r="AA20" s="327"/>
      <c r="AB20" s="400">
        <f t="shared" si="41"/>
        <v>0</v>
      </c>
      <c r="AC20" s="371"/>
      <c r="AD20" s="226">
        <f t="shared" si="19"/>
        <v>-7.5</v>
      </c>
      <c r="AE20" s="368">
        <f t="shared" si="34"/>
        <v>0</v>
      </c>
      <c r="AF20" s="335">
        <v>14.5</v>
      </c>
      <c r="AG20" s="333"/>
      <c r="AH20" s="336"/>
      <c r="AI20" s="161">
        <f t="shared" si="20"/>
        <v>0</v>
      </c>
      <c r="AJ20" s="162">
        <f t="shared" si="21"/>
        <v>14.5</v>
      </c>
      <c r="AK20" s="163">
        <f t="shared" si="35"/>
        <v>14.5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7</v>
      </c>
      <c r="AX20" s="165" t="str">
        <f t="shared" si="23"/>
        <v/>
      </c>
      <c r="AY20" s="193" t="str">
        <f t="shared" si="24"/>
        <v/>
      </c>
      <c r="AZ20" s="183">
        <f t="shared" si="25"/>
        <v>7</v>
      </c>
      <c r="BA20" s="173">
        <f t="shared" si="26"/>
        <v>0.25</v>
      </c>
      <c r="BB20" s="174" t="str">
        <f t="shared" si="27"/>
        <v/>
      </c>
      <c r="BC20" s="186" t="str">
        <f t="shared" si="48"/>
        <v/>
      </c>
      <c r="BD20" s="174">
        <f t="shared" si="28"/>
        <v>0.25</v>
      </c>
      <c r="BE20" s="201">
        <f t="shared" si="29"/>
        <v>0.25</v>
      </c>
      <c r="BF20" s="174" t="str">
        <f t="shared" si="30"/>
        <v/>
      </c>
      <c r="BG20" s="186" t="str">
        <f t="shared" si="31"/>
        <v/>
      </c>
      <c r="BH20" s="175">
        <f t="shared" si="32"/>
        <v>0.25</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5" x14ac:dyDescent="0.45">
      <c r="A21" s="221"/>
      <c r="B21" s="222"/>
      <c r="C21" s="214">
        <v>10</v>
      </c>
      <c r="D21" s="203" t="s">
        <v>3459</v>
      </c>
      <c r="E21" s="81" t="s">
        <v>3455</v>
      </c>
      <c r="F21" s="34" t="s">
        <v>27</v>
      </c>
      <c r="G21" s="131">
        <v>42598</v>
      </c>
      <c r="H21" s="132">
        <v>42600</v>
      </c>
      <c r="I21" s="140" t="s">
        <v>27</v>
      </c>
      <c r="J21" s="78"/>
      <c r="K21" s="144"/>
      <c r="L21" s="119"/>
      <c r="M21" s="394">
        <v>42612</v>
      </c>
      <c r="N21" s="158">
        <f t="shared" si="33"/>
        <v>11</v>
      </c>
      <c r="O21" s="311"/>
      <c r="P21" s="311"/>
      <c r="Q21" s="311" t="s">
        <v>27</v>
      </c>
      <c r="R21" s="311"/>
      <c r="S21" s="311"/>
      <c r="T21" s="312"/>
      <c r="U21" s="314"/>
      <c r="V21" s="167">
        <v>0.25</v>
      </c>
      <c r="W21" s="313">
        <v>0.25</v>
      </c>
      <c r="X21" s="313"/>
      <c r="Y21" s="160">
        <f t="shared" si="17"/>
        <v>0.5</v>
      </c>
      <c r="Z21" s="159">
        <f t="shared" si="18"/>
        <v>0</v>
      </c>
      <c r="AA21" s="326"/>
      <c r="AB21" s="400">
        <f t="shared" si="41"/>
        <v>0</v>
      </c>
      <c r="AC21" s="370"/>
      <c r="AD21" s="226">
        <f t="shared" si="19"/>
        <v>-7.5</v>
      </c>
      <c r="AE21" s="368">
        <f t="shared" si="34"/>
        <v>0</v>
      </c>
      <c r="AF21" s="331">
        <v>8.75</v>
      </c>
      <c r="AG21" s="333">
        <v>4.25</v>
      </c>
      <c r="AH21" s="334">
        <v>4.25</v>
      </c>
      <c r="AI21" s="161">
        <f t="shared" si="20"/>
        <v>4.25</v>
      </c>
      <c r="AJ21" s="162">
        <f t="shared" si="21"/>
        <v>8.75</v>
      </c>
      <c r="AK21" s="163">
        <f t="shared" si="35"/>
        <v>4.5</v>
      </c>
      <c r="AL21" s="164">
        <f t="shared" si="36"/>
        <v>0</v>
      </c>
      <c r="AM21" s="164">
        <f t="shared" si="37"/>
        <v>0</v>
      </c>
      <c r="AN21" s="164">
        <f t="shared" si="38"/>
        <v>0</v>
      </c>
      <c r="AO21" s="164">
        <f t="shared" si="39"/>
        <v>0</v>
      </c>
      <c r="AP21" s="610">
        <f t="shared" si="42"/>
        <v>4.25</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11</v>
      </c>
      <c r="AX21" s="165" t="str">
        <f t="shared" si="23"/>
        <v/>
      </c>
      <c r="AY21" s="193" t="str">
        <f t="shared" si="24"/>
        <v/>
      </c>
      <c r="AZ21" s="183">
        <f t="shared" si="25"/>
        <v>11</v>
      </c>
      <c r="BA21" s="173">
        <f t="shared" si="26"/>
        <v>0.25</v>
      </c>
      <c r="BB21" s="174" t="str">
        <f t="shared" si="27"/>
        <v/>
      </c>
      <c r="BC21" s="186" t="str">
        <f t="shared" si="48"/>
        <v/>
      </c>
      <c r="BD21" s="174">
        <f t="shared" si="28"/>
        <v>0.25</v>
      </c>
      <c r="BE21" s="201">
        <f t="shared" si="29"/>
        <v>0.25</v>
      </c>
      <c r="BF21" s="174" t="str">
        <f t="shared" si="30"/>
        <v/>
      </c>
      <c r="BG21" s="186" t="str">
        <f t="shared" si="31"/>
        <v/>
      </c>
      <c r="BH21" s="175">
        <f t="shared" si="32"/>
        <v>0.25</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5" x14ac:dyDescent="0.45">
      <c r="A22" s="221"/>
      <c r="B22" s="222"/>
      <c r="C22" s="213">
        <v>11</v>
      </c>
      <c r="D22" s="205" t="s">
        <v>3460</v>
      </c>
      <c r="E22" s="16" t="s">
        <v>3461</v>
      </c>
      <c r="F22" s="17" t="s">
        <v>27</v>
      </c>
      <c r="G22" s="134">
        <v>42605</v>
      </c>
      <c r="H22" s="135">
        <v>42606</v>
      </c>
      <c r="I22" s="141" t="s">
        <v>27</v>
      </c>
      <c r="J22" s="25"/>
      <c r="K22" s="145"/>
      <c r="L22" s="28"/>
      <c r="M22" s="395">
        <v>42612</v>
      </c>
      <c r="N22" s="158">
        <f t="shared" si="33"/>
        <v>6</v>
      </c>
      <c r="O22" s="27" t="s">
        <v>27</v>
      </c>
      <c r="P22" s="27"/>
      <c r="Q22" s="27"/>
      <c r="R22" s="27"/>
      <c r="S22" s="27"/>
      <c r="T22" s="28"/>
      <c r="U22" s="29"/>
      <c r="V22" s="32">
        <v>0.5</v>
      </c>
      <c r="W22" s="318">
        <v>0.25</v>
      </c>
      <c r="X22" s="319"/>
      <c r="Y22" s="160">
        <f t="shared" si="17"/>
        <v>0.75</v>
      </c>
      <c r="Z22" s="159">
        <f t="shared" si="18"/>
        <v>0</v>
      </c>
      <c r="AA22" s="327"/>
      <c r="AB22" s="400">
        <f t="shared" si="41"/>
        <v>0</v>
      </c>
      <c r="AC22" s="371"/>
      <c r="AD22" s="226">
        <f t="shared" si="19"/>
        <v>-10</v>
      </c>
      <c r="AE22" s="368">
        <f t="shared" si="34"/>
        <v>0</v>
      </c>
      <c r="AF22" s="335">
        <v>1</v>
      </c>
      <c r="AG22" s="333">
        <v>0.5</v>
      </c>
      <c r="AH22" s="336">
        <v>0.5</v>
      </c>
      <c r="AI22" s="161">
        <f t="shared" si="20"/>
        <v>0.5</v>
      </c>
      <c r="AJ22" s="162">
        <f t="shared" si="21"/>
        <v>1</v>
      </c>
      <c r="AK22" s="163">
        <f t="shared" si="35"/>
        <v>0.5</v>
      </c>
      <c r="AL22" s="164">
        <f t="shared" si="36"/>
        <v>0</v>
      </c>
      <c r="AM22" s="164">
        <f t="shared" si="37"/>
        <v>0</v>
      </c>
      <c r="AN22" s="164">
        <f t="shared" si="38"/>
        <v>0</v>
      </c>
      <c r="AO22" s="164">
        <f t="shared" si="39"/>
        <v>0</v>
      </c>
      <c r="AP22" s="610">
        <f t="shared" si="42"/>
        <v>0.5</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6</v>
      </c>
      <c r="AX22" s="165" t="str">
        <f t="shared" si="23"/>
        <v/>
      </c>
      <c r="AY22" s="193" t="str">
        <f t="shared" si="24"/>
        <v/>
      </c>
      <c r="AZ22" s="183">
        <f t="shared" si="25"/>
        <v>6</v>
      </c>
      <c r="BA22" s="173">
        <f t="shared" si="26"/>
        <v>0.5</v>
      </c>
      <c r="BB22" s="174" t="str">
        <f t="shared" si="27"/>
        <v/>
      </c>
      <c r="BC22" s="186" t="str">
        <f t="shared" si="48"/>
        <v/>
      </c>
      <c r="BD22" s="174">
        <f t="shared" si="28"/>
        <v>0.5</v>
      </c>
      <c r="BE22" s="201">
        <f t="shared" si="29"/>
        <v>0.25</v>
      </c>
      <c r="BF22" s="174" t="str">
        <f t="shared" si="30"/>
        <v/>
      </c>
      <c r="BG22" s="186" t="str">
        <f t="shared" si="31"/>
        <v/>
      </c>
      <c r="BH22" s="175">
        <f t="shared" si="32"/>
        <v>0.25</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5" x14ac:dyDescent="0.45">
      <c r="A23" s="221"/>
      <c r="B23" s="222"/>
      <c r="C23" s="214">
        <v>12</v>
      </c>
      <c r="D23" s="207" t="s">
        <v>3458</v>
      </c>
      <c r="E23" s="18" t="s">
        <v>3455</v>
      </c>
      <c r="F23" s="17" t="s">
        <v>27</v>
      </c>
      <c r="G23" s="131">
        <v>42612</v>
      </c>
      <c r="H23" s="136">
        <v>42620</v>
      </c>
      <c r="I23" s="140" t="s">
        <v>27</v>
      </c>
      <c r="J23" s="78"/>
      <c r="K23" s="144"/>
      <c r="L23" s="119"/>
      <c r="M23" s="394">
        <v>42622</v>
      </c>
      <c r="N23" s="158">
        <f t="shared" si="33"/>
        <v>9</v>
      </c>
      <c r="O23" s="27"/>
      <c r="P23" s="27"/>
      <c r="Q23" s="27" t="s">
        <v>27</v>
      </c>
      <c r="R23" s="27"/>
      <c r="S23" s="27"/>
      <c r="T23" s="28"/>
      <c r="U23" s="29"/>
      <c r="V23" s="32">
        <v>0.25</v>
      </c>
      <c r="W23" s="318">
        <v>0.5</v>
      </c>
      <c r="X23" s="319"/>
      <c r="Y23" s="160">
        <f t="shared" si="17"/>
        <v>0.75</v>
      </c>
      <c r="Z23" s="159">
        <f t="shared" si="18"/>
        <v>0</v>
      </c>
      <c r="AA23" s="327"/>
      <c r="AB23" s="400">
        <f t="shared" si="41"/>
        <v>0</v>
      </c>
      <c r="AC23" s="371"/>
      <c r="AD23" s="226">
        <f t="shared" si="19"/>
        <v>-12.5</v>
      </c>
      <c r="AE23" s="368">
        <f t="shared" si="34"/>
        <v>0</v>
      </c>
      <c r="AF23" s="335">
        <v>28.5</v>
      </c>
      <c r="AG23" s="333">
        <v>14</v>
      </c>
      <c r="AH23" s="336">
        <v>14</v>
      </c>
      <c r="AI23" s="161">
        <f t="shared" si="20"/>
        <v>14</v>
      </c>
      <c r="AJ23" s="162">
        <f t="shared" si="21"/>
        <v>28.5</v>
      </c>
      <c r="AK23" s="163">
        <f t="shared" si="35"/>
        <v>14.5</v>
      </c>
      <c r="AL23" s="164">
        <f t="shared" si="36"/>
        <v>0</v>
      </c>
      <c r="AM23" s="164">
        <f t="shared" si="37"/>
        <v>0</v>
      </c>
      <c r="AN23" s="164">
        <f t="shared" si="38"/>
        <v>0</v>
      </c>
      <c r="AO23" s="164">
        <f t="shared" si="39"/>
        <v>0</v>
      </c>
      <c r="AP23" s="610" t="str">
        <f t="shared" si="42"/>
        <v xml:space="preserve"> </v>
      </c>
      <c r="AQ23" s="613">
        <f t="shared" si="40"/>
        <v>14</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9</v>
      </c>
      <c r="AX23" s="165" t="str">
        <f t="shared" si="23"/>
        <v/>
      </c>
      <c r="AY23" s="193" t="str">
        <f t="shared" si="24"/>
        <v/>
      </c>
      <c r="AZ23" s="183">
        <f t="shared" si="25"/>
        <v>9</v>
      </c>
      <c r="BA23" s="173">
        <f t="shared" si="26"/>
        <v>0.25</v>
      </c>
      <c r="BB23" s="174" t="str">
        <f t="shared" si="27"/>
        <v/>
      </c>
      <c r="BC23" s="186" t="str">
        <f t="shared" si="48"/>
        <v/>
      </c>
      <c r="BD23" s="174">
        <f t="shared" si="28"/>
        <v>0.25</v>
      </c>
      <c r="BE23" s="201">
        <f t="shared" si="29"/>
        <v>0.5</v>
      </c>
      <c r="BF23" s="174" t="str">
        <f t="shared" si="30"/>
        <v/>
      </c>
      <c r="BG23" s="186" t="str">
        <f t="shared" si="31"/>
        <v/>
      </c>
      <c r="BH23" s="175">
        <f t="shared" si="32"/>
        <v>0.5</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5" x14ac:dyDescent="0.45">
      <c r="A24" s="221"/>
      <c r="B24" s="222"/>
      <c r="C24" s="214">
        <v>13</v>
      </c>
      <c r="D24" s="205" t="s">
        <v>3462</v>
      </c>
      <c r="E24" s="16" t="s">
        <v>3450</v>
      </c>
      <c r="F24" s="17"/>
      <c r="G24" s="131">
        <v>42625</v>
      </c>
      <c r="H24" s="133">
        <v>42629</v>
      </c>
      <c r="I24" s="140" t="s">
        <v>27</v>
      </c>
      <c r="J24" s="78"/>
      <c r="K24" s="144"/>
      <c r="L24" s="119"/>
      <c r="M24" s="394">
        <v>42632</v>
      </c>
      <c r="N24" s="158">
        <f t="shared" si="33"/>
        <v>6</v>
      </c>
      <c r="O24" s="27"/>
      <c r="P24" s="27"/>
      <c r="Q24" s="27"/>
      <c r="R24" s="27"/>
      <c r="S24" s="27"/>
      <c r="T24" s="28"/>
      <c r="U24" s="29"/>
      <c r="V24" s="32">
        <v>0.25</v>
      </c>
      <c r="W24" s="318">
        <v>0.75</v>
      </c>
      <c r="X24" s="319"/>
      <c r="Y24" s="160">
        <f t="shared" si="17"/>
        <v>1</v>
      </c>
      <c r="Z24" s="159">
        <f t="shared" si="18"/>
        <v>17.5</v>
      </c>
      <c r="AA24" s="327"/>
      <c r="AB24" s="400">
        <v>-30</v>
      </c>
      <c r="AC24" s="371"/>
      <c r="AD24" s="226" t="str">
        <f t="shared" si="19"/>
        <v/>
      </c>
      <c r="AE24" s="368">
        <f t="shared" si="34"/>
        <v>-12.5</v>
      </c>
      <c r="AF24" s="335">
        <v>10</v>
      </c>
      <c r="AG24" s="333">
        <v>3</v>
      </c>
      <c r="AH24" s="336">
        <v>3</v>
      </c>
      <c r="AI24" s="161">
        <v>3</v>
      </c>
      <c r="AJ24" s="162">
        <f t="shared" si="21"/>
        <v>27.5</v>
      </c>
      <c r="AK24" s="163">
        <f t="shared" si="35"/>
        <v>24.5</v>
      </c>
      <c r="AL24" s="164">
        <f t="shared" si="36"/>
        <v>0</v>
      </c>
      <c r="AM24" s="164">
        <f t="shared" si="37"/>
        <v>0</v>
      </c>
      <c r="AN24" s="164">
        <f t="shared" si="38"/>
        <v>0</v>
      </c>
      <c r="AO24" s="164">
        <f t="shared" si="39"/>
        <v>0</v>
      </c>
      <c r="AP24" s="610">
        <f t="shared" si="42"/>
        <v>3</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6</v>
      </c>
      <c r="AX24" s="165" t="str">
        <f t="shared" si="23"/>
        <v/>
      </c>
      <c r="AY24" s="193">
        <f t="shared" si="24"/>
        <v>6</v>
      </c>
      <c r="AZ24" s="183" t="str">
        <f t="shared" si="25"/>
        <v/>
      </c>
      <c r="BA24" s="173">
        <f t="shared" si="26"/>
        <v>0.25</v>
      </c>
      <c r="BB24" s="174" t="str">
        <f t="shared" si="27"/>
        <v/>
      </c>
      <c r="BC24" s="186">
        <f t="shared" si="48"/>
        <v>0.25</v>
      </c>
      <c r="BD24" s="174" t="str">
        <f t="shared" si="28"/>
        <v/>
      </c>
      <c r="BE24" s="201">
        <f t="shared" si="29"/>
        <v>0.75</v>
      </c>
      <c r="BF24" s="174" t="str">
        <f t="shared" si="30"/>
        <v/>
      </c>
      <c r="BG24" s="186">
        <f t="shared" si="31"/>
        <v>0.75</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5" x14ac:dyDescent="0.45">
      <c r="A25" s="221"/>
      <c r="B25" s="222"/>
      <c r="C25" s="213">
        <v>14</v>
      </c>
      <c r="D25" s="205" t="s">
        <v>3441</v>
      </c>
      <c r="E25" s="16" t="s">
        <v>3455</v>
      </c>
      <c r="F25" s="17" t="s">
        <v>27</v>
      </c>
      <c r="G25" s="134">
        <v>42614</v>
      </c>
      <c r="H25" s="135">
        <v>42622</v>
      </c>
      <c r="I25" s="141" t="s">
        <v>27</v>
      </c>
      <c r="J25" s="25"/>
      <c r="K25" s="145"/>
      <c r="L25" s="28"/>
      <c r="M25" s="395">
        <v>42632</v>
      </c>
      <c r="N25" s="158">
        <f t="shared" si="33"/>
        <v>13</v>
      </c>
      <c r="O25" s="27" t="s">
        <v>27</v>
      </c>
      <c r="P25" s="27"/>
      <c r="Q25" s="27"/>
      <c r="R25" s="27"/>
      <c r="S25" s="27"/>
      <c r="T25" s="28"/>
      <c r="U25" s="29"/>
      <c r="V25" s="32">
        <v>0.25</v>
      </c>
      <c r="W25" s="318">
        <v>0.25</v>
      </c>
      <c r="X25" s="319"/>
      <c r="Y25" s="160">
        <f t="shared" si="17"/>
        <v>0.5</v>
      </c>
      <c r="Z25" s="159">
        <f t="shared" si="18"/>
        <v>0</v>
      </c>
      <c r="AA25" s="327"/>
      <c r="AB25" s="400">
        <f t="shared" si="41"/>
        <v>0</v>
      </c>
      <c r="AC25" s="371"/>
      <c r="AD25" s="226">
        <f t="shared" si="19"/>
        <v>-7.5</v>
      </c>
      <c r="AE25" s="368">
        <f t="shared" si="34"/>
        <v>0</v>
      </c>
      <c r="AF25" s="335">
        <v>4.75</v>
      </c>
      <c r="AG25" s="333">
        <v>0.75</v>
      </c>
      <c r="AH25" s="336">
        <v>0.75</v>
      </c>
      <c r="AI25" s="161">
        <f t="shared" si="20"/>
        <v>0.75</v>
      </c>
      <c r="AJ25" s="162">
        <f t="shared" si="21"/>
        <v>4.75</v>
      </c>
      <c r="AK25" s="163">
        <f t="shared" si="35"/>
        <v>4</v>
      </c>
      <c r="AL25" s="164">
        <f t="shared" si="36"/>
        <v>0</v>
      </c>
      <c r="AM25" s="164">
        <f t="shared" si="37"/>
        <v>0</v>
      </c>
      <c r="AN25" s="164">
        <f t="shared" si="38"/>
        <v>0</v>
      </c>
      <c r="AO25" s="164">
        <f t="shared" si="39"/>
        <v>0</v>
      </c>
      <c r="AP25" s="610">
        <f t="shared" si="42"/>
        <v>0.75</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13</v>
      </c>
      <c r="AX25" s="165" t="str">
        <f t="shared" si="23"/>
        <v/>
      </c>
      <c r="AY25" s="193" t="str">
        <f t="shared" si="24"/>
        <v/>
      </c>
      <c r="AZ25" s="183">
        <f t="shared" si="25"/>
        <v>13</v>
      </c>
      <c r="BA25" s="173">
        <f t="shared" si="26"/>
        <v>0.25</v>
      </c>
      <c r="BB25" s="174" t="str">
        <f t="shared" si="27"/>
        <v/>
      </c>
      <c r="BC25" s="186" t="str">
        <f t="shared" si="48"/>
        <v/>
      </c>
      <c r="BD25" s="174">
        <f t="shared" si="28"/>
        <v>0.25</v>
      </c>
      <c r="BE25" s="201">
        <f t="shared" si="29"/>
        <v>0.25</v>
      </c>
      <c r="BF25" s="174" t="str">
        <f t="shared" si="30"/>
        <v/>
      </c>
      <c r="BG25" s="186" t="str">
        <f t="shared" si="31"/>
        <v/>
      </c>
      <c r="BH25" s="175">
        <f t="shared" si="32"/>
        <v>0.25</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5" x14ac:dyDescent="0.45">
      <c r="A26" s="221"/>
      <c r="B26" s="222"/>
      <c r="C26" s="214">
        <v>15</v>
      </c>
      <c r="D26" s="205" t="s">
        <v>3463</v>
      </c>
      <c r="E26" s="16" t="s">
        <v>3455</v>
      </c>
      <c r="F26" s="17" t="s">
        <v>27</v>
      </c>
      <c r="G26" s="134">
        <v>42614</v>
      </c>
      <c r="H26" s="135">
        <v>42620</v>
      </c>
      <c r="I26" s="141" t="s">
        <v>27</v>
      </c>
      <c r="J26" s="25"/>
      <c r="K26" s="145"/>
      <c r="L26" s="28"/>
      <c r="M26" s="395">
        <v>42408</v>
      </c>
      <c r="N26" s="158" t="str">
        <f t="shared" si="33"/>
        <v/>
      </c>
      <c r="O26" s="27"/>
      <c r="P26" s="27"/>
      <c r="Q26" s="27" t="s">
        <v>27</v>
      </c>
      <c r="R26" s="27"/>
      <c r="S26" s="27"/>
      <c r="T26" s="28"/>
      <c r="U26" s="29"/>
      <c r="V26" s="32">
        <v>0.25</v>
      </c>
      <c r="W26" s="318">
        <v>0.25</v>
      </c>
      <c r="X26" s="319"/>
      <c r="Y26" s="160">
        <f t="shared" si="17"/>
        <v>0.5</v>
      </c>
      <c r="Z26" s="159">
        <f t="shared" si="18"/>
        <v>0</v>
      </c>
      <c r="AA26" s="327"/>
      <c r="AB26" s="400">
        <f t="shared" si="41"/>
        <v>0</v>
      </c>
      <c r="AC26" s="371"/>
      <c r="AD26" s="226">
        <f t="shared" si="19"/>
        <v>-7.5</v>
      </c>
      <c r="AE26" s="368">
        <f t="shared" si="34"/>
        <v>0</v>
      </c>
      <c r="AF26" s="335">
        <v>3.75</v>
      </c>
      <c r="AG26" s="333">
        <v>0.25</v>
      </c>
      <c r="AH26" s="336">
        <v>0.25</v>
      </c>
      <c r="AI26" s="161">
        <f t="shared" si="20"/>
        <v>0.25</v>
      </c>
      <c r="AJ26" s="162">
        <f t="shared" si="21"/>
        <v>3.75</v>
      </c>
      <c r="AK26" s="163">
        <f t="shared" si="35"/>
        <v>3.5</v>
      </c>
      <c r="AL26" s="164">
        <f t="shared" si="36"/>
        <v>0</v>
      </c>
      <c r="AM26" s="164">
        <f t="shared" si="37"/>
        <v>0</v>
      </c>
      <c r="AN26" s="164">
        <f t="shared" si="38"/>
        <v>0</v>
      </c>
      <c r="AO26" s="164">
        <f t="shared" si="39"/>
        <v>0</v>
      </c>
      <c r="AP26" s="610">
        <f t="shared" si="42"/>
        <v>0.25</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f t="shared" si="26"/>
        <v>0.25</v>
      </c>
      <c r="BB26" s="174" t="str">
        <f t="shared" si="27"/>
        <v/>
      </c>
      <c r="BC26" s="186" t="str">
        <f t="shared" si="48"/>
        <v/>
      </c>
      <c r="BD26" s="174">
        <f t="shared" si="28"/>
        <v>0.25</v>
      </c>
      <c r="BE26" s="201">
        <f t="shared" si="29"/>
        <v>0.25</v>
      </c>
      <c r="BF26" s="174" t="str">
        <f t="shared" si="30"/>
        <v/>
      </c>
      <c r="BG26" s="186" t="str">
        <f t="shared" si="31"/>
        <v/>
      </c>
      <c r="BH26" s="175">
        <f t="shared" si="32"/>
        <v>0.25</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5" x14ac:dyDescent="0.45">
      <c r="A27" s="221"/>
      <c r="B27" s="222"/>
      <c r="C27" s="213">
        <v>16</v>
      </c>
      <c r="D27" s="207" t="s">
        <v>3441</v>
      </c>
      <c r="E27" s="18" t="s">
        <v>3455</v>
      </c>
      <c r="F27" s="17" t="s">
        <v>27</v>
      </c>
      <c r="G27" s="131">
        <v>42625</v>
      </c>
      <c r="H27" s="136">
        <v>42632</v>
      </c>
      <c r="I27" s="140" t="s">
        <v>27</v>
      </c>
      <c r="J27" s="78"/>
      <c r="K27" s="144"/>
      <c r="L27" s="119"/>
      <c r="M27" s="394">
        <v>42634</v>
      </c>
      <c r="N27" s="158">
        <f t="shared" si="33"/>
        <v>8</v>
      </c>
      <c r="O27" s="27" t="s">
        <v>27</v>
      </c>
      <c r="P27" s="27"/>
      <c r="Q27" s="27"/>
      <c r="R27" s="27"/>
      <c r="S27" s="27"/>
      <c r="T27" s="28"/>
      <c r="U27" s="29"/>
      <c r="V27" s="32">
        <v>0.25</v>
      </c>
      <c r="W27" s="318">
        <v>0.25</v>
      </c>
      <c r="X27" s="319"/>
      <c r="Y27" s="160">
        <f t="shared" si="17"/>
        <v>0.5</v>
      </c>
      <c r="Z27" s="159">
        <f t="shared" si="18"/>
        <v>0</v>
      </c>
      <c r="AA27" s="327"/>
      <c r="AB27" s="400">
        <f t="shared" si="41"/>
        <v>0</v>
      </c>
      <c r="AC27" s="371"/>
      <c r="AD27" s="226">
        <f t="shared" si="19"/>
        <v>-7.5</v>
      </c>
      <c r="AE27" s="368">
        <f t="shared" si="34"/>
        <v>0</v>
      </c>
      <c r="AF27" s="337">
        <v>0.75</v>
      </c>
      <c r="AG27" s="338">
        <v>0.75</v>
      </c>
      <c r="AH27" s="336">
        <v>0.75</v>
      </c>
      <c r="AI27" s="161">
        <f t="shared" si="20"/>
        <v>0.75</v>
      </c>
      <c r="AJ27" s="162">
        <f t="shared" si="21"/>
        <v>0.75</v>
      </c>
      <c r="AK27" s="163">
        <f t="shared" si="35"/>
        <v>0</v>
      </c>
      <c r="AL27" s="164">
        <f t="shared" si="36"/>
        <v>0</v>
      </c>
      <c r="AM27" s="164">
        <f t="shared" si="37"/>
        <v>0</v>
      </c>
      <c r="AN27" s="164">
        <f t="shared" si="38"/>
        <v>0</v>
      </c>
      <c r="AO27" s="164">
        <f t="shared" si="39"/>
        <v>0</v>
      </c>
      <c r="AP27" s="610">
        <f t="shared" si="42"/>
        <v>0.75</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8</v>
      </c>
      <c r="AX27" s="165" t="str">
        <f t="shared" si="23"/>
        <v/>
      </c>
      <c r="AY27" s="193" t="str">
        <f t="shared" si="24"/>
        <v/>
      </c>
      <c r="AZ27" s="183">
        <f t="shared" si="25"/>
        <v>8</v>
      </c>
      <c r="BA27" s="173">
        <f t="shared" si="26"/>
        <v>0.25</v>
      </c>
      <c r="BB27" s="174" t="str">
        <f t="shared" si="27"/>
        <v/>
      </c>
      <c r="BC27" s="186" t="str">
        <f t="shared" si="48"/>
        <v/>
      </c>
      <c r="BD27" s="174">
        <f t="shared" si="28"/>
        <v>0.25</v>
      </c>
      <c r="BE27" s="201">
        <f t="shared" si="29"/>
        <v>0.25</v>
      </c>
      <c r="BF27" s="174" t="str">
        <f t="shared" si="30"/>
        <v/>
      </c>
      <c r="BG27" s="186" t="str">
        <f t="shared" si="31"/>
        <v/>
      </c>
      <c r="BH27" s="175">
        <f t="shared" si="32"/>
        <v>0.25</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5" x14ac:dyDescent="0.45">
      <c r="A28" s="221"/>
      <c r="B28" s="222"/>
      <c r="C28" s="214">
        <v>17</v>
      </c>
      <c r="D28" s="205" t="s">
        <v>3464</v>
      </c>
      <c r="E28" s="16" t="s">
        <v>3455</v>
      </c>
      <c r="F28" s="17" t="s">
        <v>27</v>
      </c>
      <c r="G28" s="131">
        <v>42627</v>
      </c>
      <c r="H28" s="133">
        <v>42632</v>
      </c>
      <c r="I28" s="140" t="s">
        <v>27</v>
      </c>
      <c r="J28" s="78"/>
      <c r="K28" s="144"/>
      <c r="L28" s="119"/>
      <c r="M28" s="394">
        <v>42650</v>
      </c>
      <c r="N28" s="158">
        <f t="shared" si="33"/>
        <v>18</v>
      </c>
      <c r="O28" s="27"/>
      <c r="P28" s="27"/>
      <c r="Q28" s="27" t="s">
        <v>27</v>
      </c>
      <c r="R28" s="27"/>
      <c r="S28" s="27"/>
      <c r="T28" s="28"/>
      <c r="U28" s="29"/>
      <c r="V28" s="32">
        <v>0.25</v>
      </c>
      <c r="W28" s="318">
        <v>0.25</v>
      </c>
      <c r="X28" s="319"/>
      <c r="Y28" s="160">
        <f t="shared" si="17"/>
        <v>0.5</v>
      </c>
      <c r="Z28" s="159">
        <f t="shared" si="18"/>
        <v>0</v>
      </c>
      <c r="AA28" s="327"/>
      <c r="AB28" s="400">
        <f t="shared" si="41"/>
        <v>0</v>
      </c>
      <c r="AC28" s="371"/>
      <c r="AD28" s="226">
        <f t="shared" si="19"/>
        <v>-7.5</v>
      </c>
      <c r="AE28" s="368">
        <f t="shared" si="34"/>
        <v>0</v>
      </c>
      <c r="AF28" s="337">
        <v>3.5</v>
      </c>
      <c r="AG28" s="338">
        <v>0.5</v>
      </c>
      <c r="AH28" s="336">
        <v>0.5</v>
      </c>
      <c r="AI28" s="161">
        <f t="shared" si="20"/>
        <v>0.5</v>
      </c>
      <c r="AJ28" s="162">
        <f t="shared" si="21"/>
        <v>3.5</v>
      </c>
      <c r="AK28" s="163">
        <f t="shared" si="35"/>
        <v>3</v>
      </c>
      <c r="AL28" s="164">
        <f t="shared" si="36"/>
        <v>0</v>
      </c>
      <c r="AM28" s="164">
        <f t="shared" si="37"/>
        <v>0</v>
      </c>
      <c r="AN28" s="164">
        <f t="shared" si="38"/>
        <v>0</v>
      </c>
      <c r="AO28" s="164">
        <f t="shared" si="39"/>
        <v>0</v>
      </c>
      <c r="AP28" s="610">
        <f t="shared" si="42"/>
        <v>0.5</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18</v>
      </c>
      <c r="AX28" s="165" t="str">
        <f t="shared" si="23"/>
        <v/>
      </c>
      <c r="AY28" s="193" t="str">
        <f t="shared" si="24"/>
        <v/>
      </c>
      <c r="AZ28" s="183">
        <f t="shared" si="25"/>
        <v>18</v>
      </c>
      <c r="BA28" s="173">
        <f t="shared" si="26"/>
        <v>0.25</v>
      </c>
      <c r="BB28" s="174" t="str">
        <f t="shared" si="27"/>
        <v/>
      </c>
      <c r="BC28" s="186" t="str">
        <f t="shared" si="48"/>
        <v/>
      </c>
      <c r="BD28" s="174">
        <f t="shared" si="28"/>
        <v>0.25</v>
      </c>
      <c r="BE28" s="201">
        <f t="shared" si="29"/>
        <v>0.25</v>
      </c>
      <c r="BF28" s="174" t="str">
        <f t="shared" si="30"/>
        <v/>
      </c>
      <c r="BG28" s="186" t="str">
        <f t="shared" si="31"/>
        <v/>
      </c>
      <c r="BH28" s="175">
        <f t="shared" si="32"/>
        <v>0.25</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5" x14ac:dyDescent="0.45">
      <c r="A29" s="221"/>
      <c r="B29" s="222"/>
      <c r="C29" s="214">
        <v>18</v>
      </c>
      <c r="D29" s="205" t="s">
        <v>3465</v>
      </c>
      <c r="E29" s="16" t="s">
        <v>3466</v>
      </c>
      <c r="F29" s="17" t="s">
        <v>27</v>
      </c>
      <c r="G29" s="134">
        <v>42629</v>
      </c>
      <c r="H29" s="135">
        <v>42634</v>
      </c>
      <c r="I29" s="141" t="s">
        <v>27</v>
      </c>
      <c r="J29" s="25"/>
      <c r="K29" s="145"/>
      <c r="L29" s="28"/>
      <c r="M29" s="395">
        <v>42646</v>
      </c>
      <c r="N29" s="158">
        <f t="shared" si="33"/>
        <v>12</v>
      </c>
      <c r="O29" s="27"/>
      <c r="P29" s="27"/>
      <c r="Q29" s="27" t="s">
        <v>27</v>
      </c>
      <c r="R29" s="27"/>
      <c r="S29" s="27"/>
      <c r="T29" s="28"/>
      <c r="U29" s="29"/>
      <c r="V29" s="32">
        <v>0.25</v>
      </c>
      <c r="W29" s="318">
        <v>0.25</v>
      </c>
      <c r="X29" s="319"/>
      <c r="Y29" s="160">
        <f t="shared" si="17"/>
        <v>0.5</v>
      </c>
      <c r="Z29" s="159">
        <f t="shared" si="18"/>
        <v>0</v>
      </c>
      <c r="AA29" s="327"/>
      <c r="AB29" s="400">
        <f t="shared" si="41"/>
        <v>0</v>
      </c>
      <c r="AC29" s="371"/>
      <c r="AD29" s="226">
        <f t="shared" si="19"/>
        <v>-7.5</v>
      </c>
      <c r="AE29" s="368">
        <f t="shared" si="34"/>
        <v>0</v>
      </c>
      <c r="AF29" s="337">
        <v>3.86</v>
      </c>
      <c r="AG29" s="338">
        <v>3.86</v>
      </c>
      <c r="AH29" s="336">
        <v>3.86</v>
      </c>
      <c r="AI29" s="161">
        <f t="shared" si="20"/>
        <v>3.86</v>
      </c>
      <c r="AJ29" s="162">
        <f t="shared" si="21"/>
        <v>3.86</v>
      </c>
      <c r="AK29" s="163">
        <f t="shared" si="35"/>
        <v>0</v>
      </c>
      <c r="AL29" s="164">
        <f t="shared" si="36"/>
        <v>0</v>
      </c>
      <c r="AM29" s="164">
        <f t="shared" si="37"/>
        <v>0</v>
      </c>
      <c r="AN29" s="164">
        <f t="shared" si="38"/>
        <v>0</v>
      </c>
      <c r="AO29" s="164">
        <f t="shared" si="39"/>
        <v>0</v>
      </c>
      <c r="AP29" s="610">
        <f t="shared" si="42"/>
        <v>3.86</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12</v>
      </c>
      <c r="AX29" s="165" t="str">
        <f t="shared" si="23"/>
        <v/>
      </c>
      <c r="AY29" s="193" t="str">
        <f t="shared" si="24"/>
        <v/>
      </c>
      <c r="AZ29" s="183">
        <f t="shared" si="25"/>
        <v>12</v>
      </c>
      <c r="BA29" s="173">
        <f t="shared" si="26"/>
        <v>0.25</v>
      </c>
      <c r="BB29" s="174" t="str">
        <f t="shared" si="27"/>
        <v/>
      </c>
      <c r="BC29" s="186" t="str">
        <f t="shared" si="48"/>
        <v/>
      </c>
      <c r="BD29" s="174">
        <f t="shared" si="28"/>
        <v>0.25</v>
      </c>
      <c r="BE29" s="201">
        <f t="shared" si="29"/>
        <v>0.25</v>
      </c>
      <c r="BF29" s="174" t="str">
        <f t="shared" si="30"/>
        <v/>
      </c>
      <c r="BG29" s="186" t="str">
        <f t="shared" si="31"/>
        <v/>
      </c>
      <c r="BH29" s="175">
        <f t="shared" si="32"/>
        <v>0.25</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5" x14ac:dyDescent="0.45">
      <c r="A30" s="221"/>
      <c r="B30" s="222"/>
      <c r="C30" s="213">
        <v>19</v>
      </c>
      <c r="D30" s="205" t="s">
        <v>3467</v>
      </c>
      <c r="E30" s="16" t="s">
        <v>3468</v>
      </c>
      <c r="F30" s="17" t="s">
        <v>27</v>
      </c>
      <c r="G30" s="134">
        <v>42636</v>
      </c>
      <c r="H30" s="135">
        <v>42640</v>
      </c>
      <c r="I30" s="141" t="s">
        <v>27</v>
      </c>
      <c r="J30" s="25" t="s">
        <v>27</v>
      </c>
      <c r="K30" s="145"/>
      <c r="L30" s="28"/>
      <c r="M30" s="395">
        <v>42675</v>
      </c>
      <c r="N30" s="158">
        <f t="shared" si="33"/>
        <v>28</v>
      </c>
      <c r="O30" s="27"/>
      <c r="P30" s="27"/>
      <c r="Q30" s="27" t="s">
        <v>27</v>
      </c>
      <c r="R30" s="27"/>
      <c r="S30" s="27"/>
      <c r="T30" s="28"/>
      <c r="U30" s="29"/>
      <c r="V30" s="32">
        <v>0.15</v>
      </c>
      <c r="W30" s="318">
        <v>0.25</v>
      </c>
      <c r="X30" s="319"/>
      <c r="Y30" s="160">
        <f t="shared" si="17"/>
        <v>0.4</v>
      </c>
      <c r="Z30" s="159">
        <f t="shared" si="18"/>
        <v>0</v>
      </c>
      <c r="AA30" s="327"/>
      <c r="AB30" s="400">
        <f t="shared" si="41"/>
        <v>0</v>
      </c>
      <c r="AC30" s="371"/>
      <c r="AD30" s="226">
        <f t="shared" si="19"/>
        <v>-6.5</v>
      </c>
      <c r="AE30" s="368">
        <f t="shared" si="34"/>
        <v>0</v>
      </c>
      <c r="AF30" s="337">
        <v>5.32</v>
      </c>
      <c r="AG30" s="338">
        <v>5.32</v>
      </c>
      <c r="AH30" s="336">
        <v>5.32</v>
      </c>
      <c r="AI30" s="161">
        <f t="shared" si="20"/>
        <v>5.32</v>
      </c>
      <c r="AJ30" s="162">
        <f t="shared" si="21"/>
        <v>5.32</v>
      </c>
      <c r="AK30" s="163">
        <f t="shared" si="35"/>
        <v>0</v>
      </c>
      <c r="AL30" s="164">
        <f t="shared" si="36"/>
        <v>0</v>
      </c>
      <c r="AM30" s="164">
        <f t="shared" si="37"/>
        <v>0</v>
      </c>
      <c r="AN30" s="164">
        <f t="shared" si="38"/>
        <v>0</v>
      </c>
      <c r="AO30" s="164">
        <f t="shared" si="39"/>
        <v>0</v>
      </c>
      <c r="AP30" s="610" t="str">
        <f t="shared" si="42"/>
        <v xml:space="preserve"> </v>
      </c>
      <c r="AQ30" s="613">
        <f t="shared" si="40"/>
        <v>5.32</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28</v>
      </c>
      <c r="AX30" s="165" t="str">
        <f t="shared" si="23"/>
        <v/>
      </c>
      <c r="AY30" s="193" t="str">
        <f t="shared" si="24"/>
        <v/>
      </c>
      <c r="AZ30" s="183">
        <f t="shared" si="25"/>
        <v>28</v>
      </c>
      <c r="BA30" s="173">
        <f t="shared" si="26"/>
        <v>0.15</v>
      </c>
      <c r="BB30" s="174" t="str">
        <f t="shared" si="27"/>
        <v/>
      </c>
      <c r="BC30" s="186" t="str">
        <f t="shared" si="48"/>
        <v/>
      </c>
      <c r="BD30" s="174">
        <f t="shared" si="28"/>
        <v>0.15</v>
      </c>
      <c r="BE30" s="201">
        <f t="shared" si="29"/>
        <v>0.25</v>
      </c>
      <c r="BF30" s="174" t="str">
        <f t="shared" si="30"/>
        <v/>
      </c>
      <c r="BG30" s="186" t="str">
        <f t="shared" si="31"/>
        <v/>
      </c>
      <c r="BH30" s="175">
        <f t="shared" si="32"/>
        <v>0.25</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5" x14ac:dyDescent="0.45">
      <c r="A31" s="221"/>
      <c r="B31" s="222"/>
      <c r="C31" s="214">
        <v>20</v>
      </c>
      <c r="D31" s="207" t="s">
        <v>3469</v>
      </c>
      <c r="E31" s="18" t="s">
        <v>3470</v>
      </c>
      <c r="F31" s="17" t="s">
        <v>27</v>
      </c>
      <c r="G31" s="131">
        <v>42639</v>
      </c>
      <c r="H31" s="133">
        <v>42641</v>
      </c>
      <c r="I31" s="140" t="s">
        <v>27</v>
      </c>
      <c r="J31" s="78"/>
      <c r="K31" s="144"/>
      <c r="L31" s="119"/>
      <c r="M31" s="394">
        <v>42649</v>
      </c>
      <c r="N31" s="158">
        <f t="shared" si="33"/>
        <v>9</v>
      </c>
      <c r="O31" s="27" t="s">
        <v>27</v>
      </c>
      <c r="P31" s="27"/>
      <c r="Q31" s="27"/>
      <c r="R31" s="27"/>
      <c r="S31" s="27"/>
      <c r="T31" s="28"/>
      <c r="U31" s="29"/>
      <c r="V31" s="32">
        <v>0.15</v>
      </c>
      <c r="W31" s="318">
        <v>0.15</v>
      </c>
      <c r="X31" s="319"/>
      <c r="Y31" s="160">
        <f t="shared" si="17"/>
        <v>0.3</v>
      </c>
      <c r="Z31" s="159">
        <f t="shared" si="18"/>
        <v>0</v>
      </c>
      <c r="AA31" s="327"/>
      <c r="AB31" s="400">
        <f t="shared" si="41"/>
        <v>0</v>
      </c>
      <c r="AC31" s="371"/>
      <c r="AD31" s="226">
        <f t="shared" si="19"/>
        <v>-4.5</v>
      </c>
      <c r="AE31" s="368">
        <f t="shared" si="34"/>
        <v>0</v>
      </c>
      <c r="AF31" s="339">
        <v>2.5</v>
      </c>
      <c r="AG31" s="338">
        <v>1</v>
      </c>
      <c r="AH31" s="336">
        <v>1</v>
      </c>
      <c r="AI31" s="161">
        <f t="shared" si="20"/>
        <v>1</v>
      </c>
      <c r="AJ31" s="162">
        <f t="shared" si="21"/>
        <v>2.5</v>
      </c>
      <c r="AK31" s="163">
        <f t="shared" si="35"/>
        <v>1.5</v>
      </c>
      <c r="AL31" s="164">
        <f t="shared" si="36"/>
        <v>0</v>
      </c>
      <c r="AM31" s="164">
        <f t="shared" si="37"/>
        <v>0</v>
      </c>
      <c r="AN31" s="164">
        <f t="shared" si="38"/>
        <v>0</v>
      </c>
      <c r="AO31" s="164">
        <f t="shared" si="39"/>
        <v>0</v>
      </c>
      <c r="AP31" s="610">
        <f t="shared" si="42"/>
        <v>1</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9</v>
      </c>
      <c r="AX31" s="165" t="str">
        <f t="shared" si="23"/>
        <v/>
      </c>
      <c r="AY31" s="193" t="str">
        <f t="shared" si="24"/>
        <v/>
      </c>
      <c r="AZ31" s="183">
        <f t="shared" si="25"/>
        <v>9</v>
      </c>
      <c r="BA31" s="173">
        <f t="shared" si="26"/>
        <v>0.15</v>
      </c>
      <c r="BB31" s="174" t="str">
        <f t="shared" si="27"/>
        <v/>
      </c>
      <c r="BC31" s="186" t="str">
        <f t="shared" si="48"/>
        <v/>
      </c>
      <c r="BD31" s="174">
        <f t="shared" si="28"/>
        <v>0.15</v>
      </c>
      <c r="BE31" s="201">
        <f t="shared" si="29"/>
        <v>0.15</v>
      </c>
      <c r="BF31" s="174" t="str">
        <f t="shared" si="30"/>
        <v/>
      </c>
      <c r="BG31" s="186" t="str">
        <f t="shared" si="31"/>
        <v/>
      </c>
      <c r="BH31" s="175">
        <f t="shared" si="32"/>
        <v>0.15</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5" x14ac:dyDescent="0.45">
      <c r="A32" s="221"/>
      <c r="B32" s="222"/>
      <c r="C32" s="213">
        <v>21</v>
      </c>
      <c r="D32" s="205" t="s">
        <v>3471</v>
      </c>
      <c r="E32" s="16" t="s">
        <v>3472</v>
      </c>
      <c r="F32" s="17"/>
      <c r="G32" s="134">
        <v>42643</v>
      </c>
      <c r="H32" s="135">
        <v>42648</v>
      </c>
      <c r="I32" s="141" t="s">
        <v>27</v>
      </c>
      <c r="J32" s="25"/>
      <c r="K32" s="145"/>
      <c r="L32" s="28"/>
      <c r="M32" s="395">
        <v>42648</v>
      </c>
      <c r="N32" s="158">
        <f t="shared" si="33"/>
        <v>4</v>
      </c>
      <c r="O32" s="27"/>
      <c r="P32" s="27"/>
      <c r="Q32" s="27" t="s">
        <v>27</v>
      </c>
      <c r="R32" s="27"/>
      <c r="S32" s="27"/>
      <c r="T32" s="28"/>
      <c r="U32" s="29"/>
      <c r="V32" s="32"/>
      <c r="W32" s="318">
        <v>0.25</v>
      </c>
      <c r="X32" s="319"/>
      <c r="Y32" s="160">
        <f t="shared" si="17"/>
        <v>0.25</v>
      </c>
      <c r="Z32" s="159">
        <f t="shared" si="18"/>
        <v>5</v>
      </c>
      <c r="AA32" s="327"/>
      <c r="AB32" s="400">
        <v>-30</v>
      </c>
      <c r="AC32" s="371"/>
      <c r="AD32" s="226"/>
      <c r="AE32" s="368">
        <f t="shared" si="34"/>
        <v>-25</v>
      </c>
      <c r="AF32" s="339">
        <v>1.25</v>
      </c>
      <c r="AG32" s="338">
        <v>1.25</v>
      </c>
      <c r="AH32" s="336">
        <v>1.25</v>
      </c>
      <c r="AI32" s="161">
        <f t="shared" si="20"/>
        <v>1.25</v>
      </c>
      <c r="AJ32" s="162">
        <f t="shared" si="21"/>
        <v>6.25</v>
      </c>
      <c r="AK32" s="163">
        <f t="shared" si="35"/>
        <v>5</v>
      </c>
      <c r="AL32" s="164">
        <f t="shared" si="36"/>
        <v>0</v>
      </c>
      <c r="AM32" s="164">
        <f t="shared" si="37"/>
        <v>0</v>
      </c>
      <c r="AN32" s="164">
        <f t="shared" si="38"/>
        <v>0</v>
      </c>
      <c r="AO32" s="164">
        <f t="shared" si="39"/>
        <v>0</v>
      </c>
      <c r="AP32" s="610">
        <f t="shared" si="42"/>
        <v>1.25</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4</v>
      </c>
      <c r="AX32" s="165" t="str">
        <f t="shared" si="23"/>
        <v/>
      </c>
      <c r="AY32" s="193">
        <f t="shared" si="24"/>
        <v>4</v>
      </c>
      <c r="AZ32" s="183" t="str">
        <f t="shared" si="25"/>
        <v/>
      </c>
      <c r="BA32" s="173" t="str">
        <f t="shared" si="26"/>
        <v/>
      </c>
      <c r="BB32" s="174" t="str">
        <f t="shared" si="27"/>
        <v/>
      </c>
      <c r="BC32" s="186" t="str">
        <f t="shared" si="48"/>
        <v/>
      </c>
      <c r="BD32" s="174" t="str">
        <f t="shared" si="28"/>
        <v/>
      </c>
      <c r="BE32" s="201">
        <f t="shared" si="29"/>
        <v>0.25</v>
      </c>
      <c r="BF32" s="174" t="str">
        <f t="shared" si="30"/>
        <v/>
      </c>
      <c r="BG32" s="186">
        <f t="shared" si="31"/>
        <v>0.25</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5" x14ac:dyDescent="0.45">
      <c r="A33" s="221"/>
      <c r="B33" s="222"/>
      <c r="C33" s="214">
        <v>22</v>
      </c>
      <c r="D33" s="205" t="s">
        <v>3473</v>
      </c>
      <c r="E33" s="16" t="s">
        <v>3470</v>
      </c>
      <c r="F33" s="17" t="s">
        <v>27</v>
      </c>
      <c r="G33" s="134">
        <v>42649</v>
      </c>
      <c r="H33" s="135">
        <v>42657</v>
      </c>
      <c r="I33" s="141" t="s">
        <v>27</v>
      </c>
      <c r="J33" s="25"/>
      <c r="K33" s="145"/>
      <c r="L33" s="28"/>
      <c r="M33" s="395">
        <v>42660</v>
      </c>
      <c r="N33" s="158">
        <f t="shared" si="33"/>
        <v>8</v>
      </c>
      <c r="O33" s="27" t="s">
        <v>27</v>
      </c>
      <c r="P33" s="27"/>
      <c r="Q33" s="27"/>
      <c r="R33" s="27"/>
      <c r="S33" s="27"/>
      <c r="T33" s="28"/>
      <c r="U33" s="29"/>
      <c r="V33" s="32">
        <v>0.25</v>
      </c>
      <c r="W33" s="318">
        <v>0.25</v>
      </c>
      <c r="X33" s="319"/>
      <c r="Y33" s="160">
        <f t="shared" si="17"/>
        <v>0.5</v>
      </c>
      <c r="Z33" s="159">
        <f t="shared" si="18"/>
        <v>0</v>
      </c>
      <c r="AA33" s="327"/>
      <c r="AB33" s="400">
        <f t="shared" si="41"/>
        <v>0</v>
      </c>
      <c r="AC33" s="371"/>
      <c r="AD33" s="226">
        <f t="shared" si="19"/>
        <v>-7.5</v>
      </c>
      <c r="AE33" s="368">
        <f t="shared" si="34"/>
        <v>0</v>
      </c>
      <c r="AF33" s="339">
        <v>3</v>
      </c>
      <c r="AG33" s="338">
        <v>1</v>
      </c>
      <c r="AH33" s="336">
        <v>1</v>
      </c>
      <c r="AI33" s="161">
        <f t="shared" si="20"/>
        <v>1</v>
      </c>
      <c r="AJ33" s="162">
        <f t="shared" si="21"/>
        <v>3</v>
      </c>
      <c r="AK33" s="163">
        <f t="shared" si="35"/>
        <v>2</v>
      </c>
      <c r="AL33" s="164">
        <f t="shared" si="36"/>
        <v>0</v>
      </c>
      <c r="AM33" s="164">
        <f t="shared" si="37"/>
        <v>0</v>
      </c>
      <c r="AN33" s="164">
        <f t="shared" si="38"/>
        <v>0</v>
      </c>
      <c r="AO33" s="164">
        <f t="shared" si="39"/>
        <v>0</v>
      </c>
      <c r="AP33" s="610">
        <f t="shared" si="42"/>
        <v>1</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8</v>
      </c>
      <c r="AX33" s="165" t="str">
        <f t="shared" si="23"/>
        <v/>
      </c>
      <c r="AY33" s="193" t="str">
        <f t="shared" si="24"/>
        <v/>
      </c>
      <c r="AZ33" s="183">
        <f t="shared" si="25"/>
        <v>8</v>
      </c>
      <c r="BA33" s="173">
        <f t="shared" si="26"/>
        <v>0.25</v>
      </c>
      <c r="BB33" s="174" t="str">
        <f t="shared" si="27"/>
        <v/>
      </c>
      <c r="BC33" s="186" t="str">
        <f t="shared" si="48"/>
        <v/>
      </c>
      <c r="BD33" s="174">
        <f t="shared" si="28"/>
        <v>0.25</v>
      </c>
      <c r="BE33" s="201">
        <f t="shared" si="29"/>
        <v>0.25</v>
      </c>
      <c r="BF33" s="174" t="str">
        <f t="shared" si="30"/>
        <v/>
      </c>
      <c r="BG33" s="186" t="str">
        <f t="shared" si="31"/>
        <v/>
      </c>
      <c r="BH33" s="175">
        <f t="shared" si="32"/>
        <v>0.25</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5" x14ac:dyDescent="0.45">
      <c r="A34" s="221"/>
      <c r="B34" s="222"/>
      <c r="C34" s="214">
        <v>23</v>
      </c>
      <c r="D34" s="205" t="s">
        <v>3474</v>
      </c>
      <c r="E34" s="16" t="s">
        <v>3455</v>
      </c>
      <c r="F34" s="17" t="s">
        <v>27</v>
      </c>
      <c r="G34" s="131">
        <v>42667</v>
      </c>
      <c r="H34" s="136">
        <v>42677</v>
      </c>
      <c r="I34" s="140" t="s">
        <v>27</v>
      </c>
      <c r="J34" s="78"/>
      <c r="K34" s="144"/>
      <c r="L34" s="119"/>
      <c r="M34" s="394">
        <v>42697</v>
      </c>
      <c r="N34" s="158">
        <f t="shared" si="33"/>
        <v>23</v>
      </c>
      <c r="O34" s="27"/>
      <c r="P34" s="27"/>
      <c r="Q34" s="27" t="s">
        <v>27</v>
      </c>
      <c r="R34" s="27"/>
      <c r="S34" s="27"/>
      <c r="T34" s="28"/>
      <c r="U34" s="29"/>
      <c r="V34" s="32">
        <v>0.25</v>
      </c>
      <c r="W34" s="318">
        <v>0.25</v>
      </c>
      <c r="X34" s="319"/>
      <c r="Y34" s="160">
        <f t="shared" si="17"/>
        <v>0.5</v>
      </c>
      <c r="Z34" s="159">
        <f t="shared" si="18"/>
        <v>0</v>
      </c>
      <c r="AA34" s="327"/>
      <c r="AB34" s="400">
        <f t="shared" si="41"/>
        <v>0</v>
      </c>
      <c r="AC34" s="371"/>
      <c r="AD34" s="226">
        <f t="shared" si="19"/>
        <v>-7.5</v>
      </c>
      <c r="AE34" s="368">
        <f t="shared" si="34"/>
        <v>0</v>
      </c>
      <c r="AF34" s="339">
        <v>6.75</v>
      </c>
      <c r="AG34" s="338">
        <v>3.25</v>
      </c>
      <c r="AH34" s="336">
        <v>3.25</v>
      </c>
      <c r="AI34" s="161">
        <f t="shared" si="20"/>
        <v>3.25</v>
      </c>
      <c r="AJ34" s="162">
        <f t="shared" si="21"/>
        <v>6.75</v>
      </c>
      <c r="AK34" s="163">
        <f t="shared" si="35"/>
        <v>3.5</v>
      </c>
      <c r="AL34" s="164">
        <f t="shared" si="36"/>
        <v>0</v>
      </c>
      <c r="AM34" s="164">
        <f t="shared" si="37"/>
        <v>0</v>
      </c>
      <c r="AN34" s="164">
        <f t="shared" si="38"/>
        <v>0</v>
      </c>
      <c r="AO34" s="164">
        <f t="shared" si="39"/>
        <v>0</v>
      </c>
      <c r="AP34" s="610">
        <f t="shared" si="42"/>
        <v>3.25</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23</v>
      </c>
      <c r="AX34" s="165" t="str">
        <f t="shared" si="23"/>
        <v/>
      </c>
      <c r="AY34" s="193" t="str">
        <f t="shared" si="24"/>
        <v/>
      </c>
      <c r="AZ34" s="183">
        <f t="shared" si="25"/>
        <v>23</v>
      </c>
      <c r="BA34" s="173">
        <f t="shared" si="26"/>
        <v>0.25</v>
      </c>
      <c r="BB34" s="174" t="str">
        <f t="shared" si="27"/>
        <v/>
      </c>
      <c r="BC34" s="186" t="str">
        <f t="shared" si="48"/>
        <v/>
      </c>
      <c r="BD34" s="174">
        <f t="shared" si="28"/>
        <v>0.25</v>
      </c>
      <c r="BE34" s="201">
        <f t="shared" si="29"/>
        <v>0.25</v>
      </c>
      <c r="BF34" s="174" t="str">
        <f t="shared" si="30"/>
        <v/>
      </c>
      <c r="BG34" s="186" t="str">
        <f t="shared" si="31"/>
        <v/>
      </c>
      <c r="BH34" s="175">
        <f t="shared" si="32"/>
        <v>0.25</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5" x14ac:dyDescent="0.45">
      <c r="A35" s="221"/>
      <c r="B35" s="222"/>
      <c r="C35" s="213">
        <v>24</v>
      </c>
      <c r="D35" s="207" t="s">
        <v>3475</v>
      </c>
      <c r="E35" s="18" t="s">
        <v>3455</v>
      </c>
      <c r="F35" s="17" t="s">
        <v>27</v>
      </c>
      <c r="G35" s="131">
        <v>42654</v>
      </c>
      <c r="H35" s="133">
        <v>42664</v>
      </c>
      <c r="I35" s="140" t="s">
        <v>27</v>
      </c>
      <c r="J35" s="78"/>
      <c r="K35" s="144"/>
      <c r="L35" s="119"/>
      <c r="M35" s="394">
        <v>42664</v>
      </c>
      <c r="N35" s="158">
        <f t="shared" si="33"/>
        <v>9</v>
      </c>
      <c r="O35" s="27"/>
      <c r="P35" s="27"/>
      <c r="Q35" s="27"/>
      <c r="R35" s="27" t="s">
        <v>27</v>
      </c>
      <c r="S35" s="27"/>
      <c r="T35" s="28"/>
      <c r="U35" s="29"/>
      <c r="V35" s="32">
        <v>0.25</v>
      </c>
      <c r="W35" s="318">
        <v>0.25</v>
      </c>
      <c r="X35" s="319"/>
      <c r="Y35" s="160">
        <f t="shared" si="17"/>
        <v>0.5</v>
      </c>
      <c r="Z35" s="159">
        <f t="shared" si="18"/>
        <v>0</v>
      </c>
      <c r="AA35" s="327"/>
      <c r="AB35" s="400">
        <f t="shared" si="41"/>
        <v>0</v>
      </c>
      <c r="AC35" s="371"/>
      <c r="AD35" s="226">
        <f t="shared" si="19"/>
        <v>-7.5</v>
      </c>
      <c r="AE35" s="368">
        <f t="shared" si="34"/>
        <v>0</v>
      </c>
      <c r="AF35" s="339">
        <v>6</v>
      </c>
      <c r="AG35" s="338"/>
      <c r="AH35" s="336"/>
      <c r="AI35" s="161">
        <f t="shared" si="20"/>
        <v>0</v>
      </c>
      <c r="AJ35" s="162">
        <f t="shared" si="21"/>
        <v>6</v>
      </c>
      <c r="AK35" s="163">
        <f t="shared" si="35"/>
        <v>6</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9</v>
      </c>
      <c r="AX35" s="165" t="str">
        <f t="shared" si="23"/>
        <v/>
      </c>
      <c r="AY35" s="193" t="str">
        <f t="shared" si="24"/>
        <v/>
      </c>
      <c r="AZ35" s="183">
        <f t="shared" si="25"/>
        <v>9</v>
      </c>
      <c r="BA35" s="173">
        <f t="shared" si="26"/>
        <v>0.25</v>
      </c>
      <c r="BB35" s="174" t="str">
        <f t="shared" si="27"/>
        <v/>
      </c>
      <c r="BC35" s="186" t="str">
        <f t="shared" si="48"/>
        <v/>
      </c>
      <c r="BD35" s="174">
        <f t="shared" si="28"/>
        <v>0.25</v>
      </c>
      <c r="BE35" s="201">
        <f t="shared" si="29"/>
        <v>0.25</v>
      </c>
      <c r="BF35" s="174" t="str">
        <f t="shared" si="30"/>
        <v/>
      </c>
      <c r="BG35" s="186" t="str">
        <f t="shared" si="31"/>
        <v/>
      </c>
      <c r="BH35" s="175">
        <f t="shared" si="32"/>
        <v>0.25</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5" x14ac:dyDescent="0.45">
      <c r="A36" s="221"/>
      <c r="B36" s="222"/>
      <c r="C36" s="214">
        <v>25</v>
      </c>
      <c r="D36" s="205" t="s">
        <v>3476</v>
      </c>
      <c r="E36" s="16" t="s">
        <v>3477</v>
      </c>
      <c r="F36" s="17" t="s">
        <v>27</v>
      </c>
      <c r="G36" s="134">
        <v>42667</v>
      </c>
      <c r="H36" s="135">
        <v>42670</v>
      </c>
      <c r="I36" s="141" t="s">
        <v>27</v>
      </c>
      <c r="J36" s="25"/>
      <c r="K36" s="145"/>
      <c r="L36" s="28"/>
      <c r="M36" s="395">
        <v>42684</v>
      </c>
      <c r="N36" s="158">
        <f t="shared" si="33"/>
        <v>14</v>
      </c>
      <c r="O36" s="27"/>
      <c r="P36" s="27"/>
      <c r="Q36" s="27" t="s">
        <v>27</v>
      </c>
      <c r="R36" s="27"/>
      <c r="S36" s="27"/>
      <c r="T36" s="28"/>
      <c r="U36" s="29"/>
      <c r="V36" s="32">
        <v>0.25</v>
      </c>
      <c r="W36" s="318">
        <v>0.25</v>
      </c>
      <c r="X36" s="319"/>
      <c r="Y36" s="160">
        <f t="shared" si="17"/>
        <v>0.5</v>
      </c>
      <c r="Z36" s="159">
        <f t="shared" si="18"/>
        <v>0</v>
      </c>
      <c r="AA36" s="327"/>
      <c r="AB36" s="400">
        <f t="shared" si="41"/>
        <v>0</v>
      </c>
      <c r="AC36" s="371"/>
      <c r="AD36" s="226">
        <f t="shared" si="19"/>
        <v>-7.5</v>
      </c>
      <c r="AE36" s="368">
        <f t="shared" si="34"/>
        <v>0</v>
      </c>
      <c r="AF36" s="339">
        <v>1.47</v>
      </c>
      <c r="AG36" s="338">
        <v>1.47</v>
      </c>
      <c r="AH36" s="336">
        <v>1.47</v>
      </c>
      <c r="AI36" s="161">
        <f t="shared" si="20"/>
        <v>1.47</v>
      </c>
      <c r="AJ36" s="162">
        <f t="shared" si="21"/>
        <v>1.47</v>
      </c>
      <c r="AK36" s="163">
        <f t="shared" si="35"/>
        <v>0</v>
      </c>
      <c r="AL36" s="164">
        <f t="shared" si="36"/>
        <v>0</v>
      </c>
      <c r="AM36" s="164">
        <f t="shared" si="37"/>
        <v>0</v>
      </c>
      <c r="AN36" s="164">
        <f t="shared" si="38"/>
        <v>0</v>
      </c>
      <c r="AO36" s="164">
        <f t="shared" si="39"/>
        <v>0</v>
      </c>
      <c r="AP36" s="610">
        <f t="shared" si="42"/>
        <v>1.47</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14</v>
      </c>
      <c r="AX36" s="165" t="str">
        <f t="shared" si="23"/>
        <v/>
      </c>
      <c r="AY36" s="193" t="str">
        <f t="shared" si="24"/>
        <v/>
      </c>
      <c r="AZ36" s="183">
        <f t="shared" si="25"/>
        <v>14</v>
      </c>
      <c r="BA36" s="173">
        <f t="shared" si="26"/>
        <v>0.25</v>
      </c>
      <c r="BB36" s="174" t="str">
        <f t="shared" si="27"/>
        <v/>
      </c>
      <c r="BC36" s="186" t="str">
        <f t="shared" si="48"/>
        <v/>
      </c>
      <c r="BD36" s="174">
        <f t="shared" si="28"/>
        <v>0.25</v>
      </c>
      <c r="BE36" s="201">
        <f t="shared" si="29"/>
        <v>0.25</v>
      </c>
      <c r="BF36" s="174" t="str">
        <f t="shared" si="30"/>
        <v/>
      </c>
      <c r="BG36" s="186" t="str">
        <f t="shared" si="31"/>
        <v/>
      </c>
      <c r="BH36" s="175">
        <f t="shared" si="32"/>
        <v>0.25</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45">
      <c r="A37" s="221"/>
      <c r="B37" s="222"/>
      <c r="C37" s="213">
        <v>26</v>
      </c>
      <c r="D37" s="205" t="s">
        <v>3478</v>
      </c>
      <c r="E37" s="16" t="s">
        <v>3455</v>
      </c>
      <c r="F37" s="17" t="s">
        <v>27</v>
      </c>
      <c r="G37" s="134">
        <v>42676</v>
      </c>
      <c r="H37" s="135">
        <v>42677</v>
      </c>
      <c r="I37" s="141" t="s">
        <v>27</v>
      </c>
      <c r="J37" s="25"/>
      <c r="K37" s="145"/>
      <c r="L37" s="28"/>
      <c r="M37" s="395">
        <v>42695</v>
      </c>
      <c r="N37" s="158">
        <f t="shared" si="33"/>
        <v>14</v>
      </c>
      <c r="O37" s="27"/>
      <c r="P37" s="27"/>
      <c r="Q37" s="27" t="s">
        <v>27</v>
      </c>
      <c r="R37" s="27"/>
      <c r="S37" s="27"/>
      <c r="T37" s="28"/>
      <c r="U37" s="29"/>
      <c r="V37" s="32">
        <v>0.25</v>
      </c>
      <c r="W37" s="318">
        <v>0.25</v>
      </c>
      <c r="X37" s="319"/>
      <c r="Y37" s="160">
        <f t="shared" si="17"/>
        <v>0.5</v>
      </c>
      <c r="Z37" s="159">
        <f t="shared" si="18"/>
        <v>0</v>
      </c>
      <c r="AA37" s="327"/>
      <c r="AB37" s="400">
        <f t="shared" si="41"/>
        <v>0</v>
      </c>
      <c r="AC37" s="371"/>
      <c r="AD37" s="226">
        <f t="shared" si="19"/>
        <v>-7.5</v>
      </c>
      <c r="AE37" s="368">
        <f t="shared" si="34"/>
        <v>0</v>
      </c>
      <c r="AF37" s="339">
        <v>25.25</v>
      </c>
      <c r="AG37" s="338">
        <v>1.75</v>
      </c>
      <c r="AH37" s="336">
        <v>1.75</v>
      </c>
      <c r="AI37" s="161">
        <f t="shared" si="20"/>
        <v>1.75</v>
      </c>
      <c r="AJ37" s="162">
        <f t="shared" si="21"/>
        <v>25.25</v>
      </c>
      <c r="AK37" s="163">
        <f t="shared" si="35"/>
        <v>23.5</v>
      </c>
      <c r="AL37" s="164">
        <f t="shared" si="36"/>
        <v>0</v>
      </c>
      <c r="AM37" s="164">
        <f t="shared" si="37"/>
        <v>0</v>
      </c>
      <c r="AN37" s="164">
        <f t="shared" si="38"/>
        <v>0</v>
      </c>
      <c r="AO37" s="164">
        <f t="shared" si="39"/>
        <v>0</v>
      </c>
      <c r="AP37" s="610">
        <f t="shared" si="42"/>
        <v>1.75</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14</v>
      </c>
      <c r="AX37" s="165" t="str">
        <f t="shared" si="23"/>
        <v/>
      </c>
      <c r="AY37" s="193" t="str">
        <f t="shared" si="24"/>
        <v/>
      </c>
      <c r="AZ37" s="183">
        <f t="shared" si="25"/>
        <v>14</v>
      </c>
      <c r="BA37" s="173">
        <f t="shared" si="26"/>
        <v>0.25</v>
      </c>
      <c r="BB37" s="174" t="str">
        <f t="shared" si="27"/>
        <v/>
      </c>
      <c r="BC37" s="186" t="str">
        <f t="shared" si="48"/>
        <v/>
      </c>
      <c r="BD37" s="174">
        <f t="shared" si="28"/>
        <v>0.25</v>
      </c>
      <c r="BE37" s="201">
        <f t="shared" si="29"/>
        <v>0.25</v>
      </c>
      <c r="BF37" s="174" t="str">
        <f t="shared" si="30"/>
        <v/>
      </c>
      <c r="BG37" s="186" t="str">
        <f t="shared" si="31"/>
        <v/>
      </c>
      <c r="BH37" s="175">
        <f t="shared" si="32"/>
        <v>0.25</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5" x14ac:dyDescent="0.45">
      <c r="A38" s="221"/>
      <c r="B38" s="222"/>
      <c r="C38" s="214">
        <v>27</v>
      </c>
      <c r="D38" s="205" t="s">
        <v>3479</v>
      </c>
      <c r="E38" s="16" t="s">
        <v>3480</v>
      </c>
      <c r="F38" s="17" t="s">
        <v>27</v>
      </c>
      <c r="G38" s="134">
        <v>42689</v>
      </c>
      <c r="H38" s="135">
        <v>42699</v>
      </c>
      <c r="I38" s="141" t="s">
        <v>27</v>
      </c>
      <c r="J38" s="25"/>
      <c r="K38" s="145"/>
      <c r="L38" s="28"/>
      <c r="M38" s="395">
        <v>42699</v>
      </c>
      <c r="N38" s="158">
        <f t="shared" si="33"/>
        <v>9</v>
      </c>
      <c r="O38" s="27"/>
      <c r="P38" s="27"/>
      <c r="Q38" s="27" t="s">
        <v>27</v>
      </c>
      <c r="R38" s="27"/>
      <c r="S38" s="27"/>
      <c r="T38" s="28"/>
      <c r="U38" s="29"/>
      <c r="V38" s="32">
        <v>0.25</v>
      </c>
      <c r="W38" s="318">
        <v>0.25</v>
      </c>
      <c r="X38" s="319"/>
      <c r="Y38" s="160">
        <f t="shared" si="17"/>
        <v>0.5</v>
      </c>
      <c r="Z38" s="159">
        <f t="shared" si="18"/>
        <v>0</v>
      </c>
      <c r="AA38" s="327"/>
      <c r="AB38" s="400">
        <f t="shared" si="41"/>
        <v>0</v>
      </c>
      <c r="AC38" s="371"/>
      <c r="AD38" s="226">
        <f t="shared" si="19"/>
        <v>-7.5</v>
      </c>
      <c r="AE38" s="368">
        <f t="shared" si="34"/>
        <v>0</v>
      </c>
      <c r="AF38" s="339">
        <v>0.75</v>
      </c>
      <c r="AG38" s="338">
        <v>0.75</v>
      </c>
      <c r="AH38" s="336">
        <v>0.75</v>
      </c>
      <c r="AI38" s="161">
        <f t="shared" si="20"/>
        <v>0.75</v>
      </c>
      <c r="AJ38" s="162">
        <f t="shared" si="21"/>
        <v>0.75</v>
      </c>
      <c r="AK38" s="163">
        <f t="shared" si="35"/>
        <v>0</v>
      </c>
      <c r="AL38" s="164">
        <f t="shared" si="36"/>
        <v>0</v>
      </c>
      <c r="AM38" s="164">
        <f t="shared" si="37"/>
        <v>0</v>
      </c>
      <c r="AN38" s="164">
        <f t="shared" si="38"/>
        <v>0</v>
      </c>
      <c r="AO38" s="164">
        <f t="shared" si="39"/>
        <v>0</v>
      </c>
      <c r="AP38" s="610">
        <f t="shared" si="42"/>
        <v>0.75</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9</v>
      </c>
      <c r="AX38" s="165" t="str">
        <f t="shared" si="23"/>
        <v/>
      </c>
      <c r="AY38" s="193" t="str">
        <f t="shared" si="24"/>
        <v/>
      </c>
      <c r="AZ38" s="183">
        <f t="shared" si="25"/>
        <v>9</v>
      </c>
      <c r="BA38" s="173">
        <f t="shared" si="26"/>
        <v>0.25</v>
      </c>
      <c r="BB38" s="174" t="str">
        <f t="shared" si="27"/>
        <v/>
      </c>
      <c r="BC38" s="186" t="str">
        <f t="shared" si="48"/>
        <v/>
      </c>
      <c r="BD38" s="174">
        <f t="shared" si="28"/>
        <v>0.25</v>
      </c>
      <c r="BE38" s="201">
        <f t="shared" si="29"/>
        <v>0.25</v>
      </c>
      <c r="BF38" s="174" t="str">
        <f t="shared" si="30"/>
        <v/>
      </c>
      <c r="BG38" s="186" t="str">
        <f t="shared" si="31"/>
        <v/>
      </c>
      <c r="BH38" s="175">
        <f t="shared" si="32"/>
        <v>0.25</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5" x14ac:dyDescent="0.45">
      <c r="A39" s="221"/>
      <c r="B39" s="222"/>
      <c r="C39" s="214">
        <v>28</v>
      </c>
      <c r="D39" s="207" t="s">
        <v>2605</v>
      </c>
      <c r="E39" s="18" t="s">
        <v>3481</v>
      </c>
      <c r="F39" s="17" t="s">
        <v>27</v>
      </c>
      <c r="G39" s="134">
        <v>42723</v>
      </c>
      <c r="H39" s="135">
        <v>42723</v>
      </c>
      <c r="I39" s="141" t="s">
        <v>27</v>
      </c>
      <c r="J39" s="25"/>
      <c r="K39" s="145"/>
      <c r="L39" s="28"/>
      <c r="M39" s="395">
        <v>42723</v>
      </c>
      <c r="N39" s="158">
        <f t="shared" si="33"/>
        <v>1</v>
      </c>
      <c r="O39" s="27" t="s">
        <v>27</v>
      </c>
      <c r="P39" s="27"/>
      <c r="Q39" s="27"/>
      <c r="R39" s="27"/>
      <c r="S39" s="27"/>
      <c r="T39" s="28"/>
      <c r="U39" s="29"/>
      <c r="V39" s="32">
        <v>0.25</v>
      </c>
      <c r="W39" s="318">
        <v>0.25</v>
      </c>
      <c r="X39" s="319"/>
      <c r="Y39" s="160">
        <f t="shared" si="17"/>
        <v>0.5</v>
      </c>
      <c r="Z39" s="159">
        <f t="shared" si="18"/>
        <v>0</v>
      </c>
      <c r="AA39" s="327"/>
      <c r="AB39" s="400">
        <v>-30</v>
      </c>
      <c r="AC39" s="371"/>
      <c r="AD39" s="226">
        <f t="shared" si="19"/>
        <v>-7.5</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1</v>
      </c>
      <c r="AX39" s="165" t="str">
        <f t="shared" si="23"/>
        <v/>
      </c>
      <c r="AY39" s="193" t="str">
        <f t="shared" si="24"/>
        <v/>
      </c>
      <c r="AZ39" s="183">
        <f t="shared" si="25"/>
        <v>1</v>
      </c>
      <c r="BA39" s="173">
        <f t="shared" si="26"/>
        <v>0.25</v>
      </c>
      <c r="BB39" s="174" t="str">
        <f t="shared" si="27"/>
        <v/>
      </c>
      <c r="BC39" s="186" t="str">
        <f t="shared" si="48"/>
        <v/>
      </c>
      <c r="BD39" s="174">
        <f t="shared" si="28"/>
        <v>0.25</v>
      </c>
      <c r="BE39" s="201">
        <f t="shared" si="29"/>
        <v>0.25</v>
      </c>
      <c r="BF39" s="174" t="str">
        <f t="shared" si="30"/>
        <v/>
      </c>
      <c r="BG39" s="186" t="str">
        <f t="shared" si="31"/>
        <v/>
      </c>
      <c r="BH39" s="175">
        <f t="shared" si="32"/>
        <v>0.25</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5" x14ac:dyDescent="0.45">
      <c r="A40" s="221"/>
      <c r="B40" s="222"/>
      <c r="C40" s="213">
        <v>29</v>
      </c>
      <c r="D40" s="205" t="s">
        <v>29</v>
      </c>
      <c r="E40" s="16" t="s">
        <v>3481</v>
      </c>
      <c r="F40" s="17" t="s">
        <v>27</v>
      </c>
      <c r="G40" s="134">
        <v>42688</v>
      </c>
      <c r="H40" s="135">
        <v>42695</v>
      </c>
      <c r="I40" s="141" t="s">
        <v>27</v>
      </c>
      <c r="J40" s="25"/>
      <c r="K40" s="145"/>
      <c r="L40" s="28"/>
      <c r="M40" s="395">
        <v>42695</v>
      </c>
      <c r="N40" s="158">
        <f t="shared" si="33"/>
        <v>6</v>
      </c>
      <c r="O40" s="27" t="s">
        <v>27</v>
      </c>
      <c r="P40" s="27"/>
      <c r="Q40" s="27"/>
      <c r="R40" s="27"/>
      <c r="S40" s="27"/>
      <c r="T40" s="28"/>
      <c r="U40" s="29"/>
      <c r="V40" s="32">
        <v>0.25</v>
      </c>
      <c r="W40" s="318">
        <v>0.25</v>
      </c>
      <c r="X40" s="319"/>
      <c r="Y40" s="160">
        <f t="shared" si="17"/>
        <v>0.5</v>
      </c>
      <c r="Z40" s="159">
        <f t="shared" si="18"/>
        <v>0</v>
      </c>
      <c r="AA40" s="327"/>
      <c r="AB40" s="400">
        <f t="shared" si="41"/>
        <v>0</v>
      </c>
      <c r="AC40" s="371"/>
      <c r="AD40" s="226">
        <f t="shared" si="19"/>
        <v>-7.5</v>
      </c>
      <c r="AE40" s="368">
        <f t="shared" si="34"/>
        <v>0</v>
      </c>
      <c r="AF40" s="339">
        <v>1.25</v>
      </c>
      <c r="AG40" s="338">
        <v>1.25</v>
      </c>
      <c r="AH40" s="336">
        <v>1.25</v>
      </c>
      <c r="AI40" s="161">
        <f t="shared" si="20"/>
        <v>1.25</v>
      </c>
      <c r="AJ40" s="162">
        <f t="shared" si="21"/>
        <v>1.25</v>
      </c>
      <c r="AK40" s="163">
        <f t="shared" si="35"/>
        <v>0</v>
      </c>
      <c r="AL40" s="164">
        <f t="shared" si="36"/>
        <v>0</v>
      </c>
      <c r="AM40" s="164">
        <f t="shared" si="37"/>
        <v>0</v>
      </c>
      <c r="AN40" s="164">
        <f t="shared" si="38"/>
        <v>0</v>
      </c>
      <c r="AO40" s="164">
        <f t="shared" si="39"/>
        <v>0</v>
      </c>
      <c r="AP40" s="610">
        <f t="shared" si="42"/>
        <v>1.25</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6</v>
      </c>
      <c r="AX40" s="165" t="str">
        <f t="shared" si="23"/>
        <v/>
      </c>
      <c r="AY40" s="193" t="str">
        <f t="shared" si="24"/>
        <v/>
      </c>
      <c r="AZ40" s="183">
        <f t="shared" si="25"/>
        <v>6</v>
      </c>
      <c r="BA40" s="173">
        <f t="shared" si="26"/>
        <v>0.25</v>
      </c>
      <c r="BB40" s="174" t="str">
        <f t="shared" si="27"/>
        <v/>
      </c>
      <c r="BC40" s="186" t="str">
        <f t="shared" si="48"/>
        <v/>
      </c>
      <c r="BD40" s="174">
        <f t="shared" si="28"/>
        <v>0.25</v>
      </c>
      <c r="BE40" s="201">
        <f t="shared" si="29"/>
        <v>0.25</v>
      </c>
      <c r="BF40" s="174" t="str">
        <f t="shared" si="30"/>
        <v/>
      </c>
      <c r="BG40" s="186" t="str">
        <f t="shared" si="31"/>
        <v/>
      </c>
      <c r="BH40" s="175">
        <f t="shared" si="32"/>
        <v>0.25</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5" x14ac:dyDescent="0.45">
      <c r="A41" s="221"/>
      <c r="B41" s="222"/>
      <c r="C41" s="214">
        <v>30</v>
      </c>
      <c r="D41" s="205" t="s">
        <v>3482</v>
      </c>
      <c r="E41" s="16" t="s">
        <v>3481</v>
      </c>
      <c r="F41" s="17" t="s">
        <v>27</v>
      </c>
      <c r="G41" s="134">
        <v>42691</v>
      </c>
      <c r="H41" s="135">
        <v>42699</v>
      </c>
      <c r="I41" s="141" t="s">
        <v>27</v>
      </c>
      <c r="J41" s="25"/>
      <c r="K41" s="145"/>
      <c r="L41" s="28"/>
      <c r="M41" s="395">
        <v>42699</v>
      </c>
      <c r="N41" s="158">
        <f t="shared" si="33"/>
        <v>7</v>
      </c>
      <c r="O41" s="27" t="s">
        <v>27</v>
      </c>
      <c r="P41" s="27"/>
      <c r="Q41" s="27"/>
      <c r="R41" s="27"/>
      <c r="S41" s="27"/>
      <c r="T41" s="28"/>
      <c r="U41" s="29"/>
      <c r="V41" s="32">
        <v>0.25</v>
      </c>
      <c r="W41" s="318">
        <v>0.25</v>
      </c>
      <c r="X41" s="319"/>
      <c r="Y41" s="160">
        <f t="shared" si="17"/>
        <v>0.5</v>
      </c>
      <c r="Z41" s="159">
        <f t="shared" si="18"/>
        <v>0</v>
      </c>
      <c r="AA41" s="327"/>
      <c r="AB41" s="400">
        <f t="shared" si="41"/>
        <v>0</v>
      </c>
      <c r="AC41" s="371"/>
      <c r="AD41" s="226">
        <f t="shared" si="19"/>
        <v>-7.5</v>
      </c>
      <c r="AE41" s="368">
        <f t="shared" si="34"/>
        <v>0</v>
      </c>
      <c r="AF41" s="339">
        <v>0.25</v>
      </c>
      <c r="AG41" s="338">
        <v>0.25</v>
      </c>
      <c r="AH41" s="336">
        <v>0.25</v>
      </c>
      <c r="AI41" s="161">
        <f t="shared" si="20"/>
        <v>0.25</v>
      </c>
      <c r="AJ41" s="162">
        <f t="shared" si="21"/>
        <v>0.25</v>
      </c>
      <c r="AK41" s="163">
        <f t="shared" si="35"/>
        <v>0</v>
      </c>
      <c r="AL41" s="164">
        <f t="shared" si="36"/>
        <v>0</v>
      </c>
      <c r="AM41" s="164">
        <f t="shared" si="37"/>
        <v>0</v>
      </c>
      <c r="AN41" s="164">
        <f t="shared" si="38"/>
        <v>0</v>
      </c>
      <c r="AO41" s="164">
        <f t="shared" si="39"/>
        <v>0</v>
      </c>
      <c r="AP41" s="610">
        <f t="shared" si="42"/>
        <v>0.25</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7</v>
      </c>
      <c r="AX41" s="165" t="str">
        <f t="shared" si="23"/>
        <v/>
      </c>
      <c r="AY41" s="193" t="str">
        <f t="shared" si="24"/>
        <v/>
      </c>
      <c r="AZ41" s="183">
        <f t="shared" si="25"/>
        <v>7</v>
      </c>
      <c r="BA41" s="173">
        <f t="shared" si="26"/>
        <v>0.25</v>
      </c>
      <c r="BB41" s="174" t="str">
        <f t="shared" si="27"/>
        <v/>
      </c>
      <c r="BC41" s="186" t="str">
        <f t="shared" si="48"/>
        <v/>
      </c>
      <c r="BD41" s="174">
        <f t="shared" si="28"/>
        <v>0.25</v>
      </c>
      <c r="BE41" s="201">
        <f t="shared" si="29"/>
        <v>0.25</v>
      </c>
      <c r="BF41" s="174" t="str">
        <f t="shared" si="30"/>
        <v/>
      </c>
      <c r="BG41" s="186" t="str">
        <f t="shared" si="31"/>
        <v/>
      </c>
      <c r="BH41" s="175">
        <f t="shared" si="32"/>
        <v>0.25</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5" x14ac:dyDescent="0.45">
      <c r="A42" s="221"/>
      <c r="B42" s="222"/>
      <c r="C42" s="213">
        <v>31</v>
      </c>
      <c r="D42" s="205" t="s">
        <v>3483</v>
      </c>
      <c r="E42" s="16" t="s">
        <v>3481</v>
      </c>
      <c r="F42" s="17" t="s">
        <v>27</v>
      </c>
      <c r="G42" s="134">
        <v>42648</v>
      </c>
      <c r="H42" s="135">
        <v>42661</v>
      </c>
      <c r="I42" s="141" t="s">
        <v>27</v>
      </c>
      <c r="J42" s="25"/>
      <c r="K42" s="145"/>
      <c r="L42" s="28"/>
      <c r="M42" s="395">
        <v>42661</v>
      </c>
      <c r="N42" s="158">
        <f t="shared" si="33"/>
        <v>10</v>
      </c>
      <c r="O42" s="27" t="s">
        <v>27</v>
      </c>
      <c r="P42" s="27"/>
      <c r="Q42" s="27"/>
      <c r="R42" s="27"/>
      <c r="S42" s="27"/>
      <c r="T42" s="28"/>
      <c r="U42" s="29"/>
      <c r="V42" s="32">
        <v>1.25</v>
      </c>
      <c r="W42" s="318">
        <v>1.25</v>
      </c>
      <c r="X42" s="319"/>
      <c r="Y42" s="160">
        <f t="shared" si="17"/>
        <v>2.5</v>
      </c>
      <c r="Z42" s="159">
        <f t="shared" si="18"/>
        <v>0</v>
      </c>
      <c r="AA42" s="327"/>
      <c r="AB42" s="400">
        <f t="shared" si="41"/>
        <v>0</v>
      </c>
      <c r="AC42" s="371"/>
      <c r="AD42" s="226">
        <f t="shared" si="19"/>
        <v>-37.5</v>
      </c>
      <c r="AE42" s="368">
        <f t="shared" si="34"/>
        <v>0</v>
      </c>
      <c r="AF42" s="339">
        <v>21</v>
      </c>
      <c r="AG42" s="338">
        <v>21</v>
      </c>
      <c r="AH42" s="336">
        <v>21</v>
      </c>
      <c r="AI42" s="161">
        <f t="shared" si="20"/>
        <v>21</v>
      </c>
      <c r="AJ42" s="162">
        <f t="shared" si="21"/>
        <v>21</v>
      </c>
      <c r="AK42" s="163">
        <f t="shared" si="35"/>
        <v>0</v>
      </c>
      <c r="AL42" s="164">
        <f t="shared" si="36"/>
        <v>0</v>
      </c>
      <c r="AM42" s="164">
        <f t="shared" si="37"/>
        <v>0</v>
      </c>
      <c r="AN42" s="164">
        <f t="shared" si="38"/>
        <v>0</v>
      </c>
      <c r="AO42" s="164">
        <f t="shared" si="39"/>
        <v>0</v>
      </c>
      <c r="AP42" s="610" t="str">
        <f t="shared" si="42"/>
        <v xml:space="preserve"> </v>
      </c>
      <c r="AQ42" s="613">
        <f t="shared" si="40"/>
        <v>21</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10</v>
      </c>
      <c r="AX42" s="165" t="str">
        <f t="shared" si="23"/>
        <v/>
      </c>
      <c r="AY42" s="193" t="str">
        <f t="shared" si="24"/>
        <v/>
      </c>
      <c r="AZ42" s="183">
        <f t="shared" si="25"/>
        <v>10</v>
      </c>
      <c r="BA42" s="173">
        <f t="shared" si="26"/>
        <v>1.25</v>
      </c>
      <c r="BB42" s="174" t="str">
        <f t="shared" si="27"/>
        <v/>
      </c>
      <c r="BC42" s="186" t="str">
        <f t="shared" si="48"/>
        <v/>
      </c>
      <c r="BD42" s="174">
        <f t="shared" si="28"/>
        <v>1.25</v>
      </c>
      <c r="BE42" s="201">
        <f t="shared" si="29"/>
        <v>1.25</v>
      </c>
      <c r="BF42" s="174" t="str">
        <f t="shared" si="30"/>
        <v/>
      </c>
      <c r="BG42" s="186" t="str">
        <f t="shared" si="31"/>
        <v/>
      </c>
      <c r="BH42" s="175">
        <f t="shared" si="32"/>
        <v>1.25</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5" x14ac:dyDescent="0.45">
      <c r="A43" s="221"/>
      <c r="B43" s="222"/>
      <c r="C43" s="214">
        <v>32</v>
      </c>
      <c r="D43" s="207" t="s">
        <v>3484</v>
      </c>
      <c r="E43" s="18" t="s">
        <v>3481</v>
      </c>
      <c r="F43" s="17" t="s">
        <v>27</v>
      </c>
      <c r="G43" s="134">
        <v>42606</v>
      </c>
      <c r="H43" s="135">
        <v>42606</v>
      </c>
      <c r="I43" s="141" t="s">
        <v>27</v>
      </c>
      <c r="J43" s="25"/>
      <c r="K43" s="145"/>
      <c r="L43" s="28"/>
      <c r="M43" s="395">
        <v>42606</v>
      </c>
      <c r="N43" s="158">
        <f t="shared" si="33"/>
        <v>1</v>
      </c>
      <c r="O43" s="27" t="s">
        <v>27</v>
      </c>
      <c r="P43" s="27"/>
      <c r="Q43" s="27"/>
      <c r="R43" s="27"/>
      <c r="S43" s="27"/>
      <c r="T43" s="28"/>
      <c r="U43" s="29"/>
      <c r="V43" s="32">
        <v>0.25</v>
      </c>
      <c r="W43" s="318">
        <v>0.25</v>
      </c>
      <c r="X43" s="319"/>
      <c r="Y43" s="160">
        <f t="shared" si="17"/>
        <v>0.5</v>
      </c>
      <c r="Z43" s="159">
        <f t="shared" si="18"/>
        <v>0</v>
      </c>
      <c r="AA43" s="327"/>
      <c r="AB43" s="400">
        <f t="shared" si="41"/>
        <v>0</v>
      </c>
      <c r="AC43" s="371"/>
      <c r="AD43" s="226">
        <f t="shared" si="19"/>
        <v>-7.5</v>
      </c>
      <c r="AE43" s="368">
        <f t="shared" si="34"/>
        <v>0</v>
      </c>
      <c r="AF43" s="339">
        <v>0.75</v>
      </c>
      <c r="AG43" s="338">
        <v>0.75</v>
      </c>
      <c r="AH43" s="336">
        <v>0.75</v>
      </c>
      <c r="AI43" s="161">
        <v>0.75</v>
      </c>
      <c r="AJ43" s="162">
        <f t="shared" si="21"/>
        <v>0.75</v>
      </c>
      <c r="AK43" s="163">
        <f t="shared" si="35"/>
        <v>0</v>
      </c>
      <c r="AL43" s="164">
        <f t="shared" si="36"/>
        <v>0</v>
      </c>
      <c r="AM43" s="164">
        <f t="shared" si="37"/>
        <v>0</v>
      </c>
      <c r="AN43" s="164">
        <f t="shared" si="38"/>
        <v>0</v>
      </c>
      <c r="AO43" s="164">
        <f t="shared" si="39"/>
        <v>0</v>
      </c>
      <c r="AP43" s="610">
        <f t="shared" si="42"/>
        <v>0.75</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1</v>
      </c>
      <c r="AX43" s="165" t="str">
        <f t="shared" si="23"/>
        <v/>
      </c>
      <c r="AY43" s="193" t="str">
        <f t="shared" si="24"/>
        <v/>
      </c>
      <c r="AZ43" s="183">
        <f t="shared" si="25"/>
        <v>1</v>
      </c>
      <c r="BA43" s="173">
        <f t="shared" si="26"/>
        <v>0.25</v>
      </c>
      <c r="BB43" s="174" t="str">
        <f t="shared" si="27"/>
        <v/>
      </c>
      <c r="BC43" s="186" t="str">
        <f t="shared" si="48"/>
        <v/>
      </c>
      <c r="BD43" s="174">
        <f t="shared" si="28"/>
        <v>0.25</v>
      </c>
      <c r="BE43" s="201">
        <f t="shared" si="29"/>
        <v>0.25</v>
      </c>
      <c r="BF43" s="174" t="str">
        <f t="shared" si="30"/>
        <v/>
      </c>
      <c r="BG43" s="186" t="str">
        <f t="shared" si="31"/>
        <v/>
      </c>
      <c r="BH43" s="175">
        <f t="shared" si="32"/>
        <v>0.25</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5" x14ac:dyDescent="0.45">
      <c r="A44" s="221"/>
      <c r="B44" s="222"/>
      <c r="C44" s="214">
        <v>33</v>
      </c>
      <c r="D44" s="205" t="s">
        <v>3485</v>
      </c>
      <c r="E44" s="16" t="s">
        <v>3481</v>
      </c>
      <c r="F44" s="17" t="s">
        <v>27</v>
      </c>
      <c r="G44" s="134">
        <v>42572</v>
      </c>
      <c r="H44" s="135">
        <v>42572</v>
      </c>
      <c r="I44" s="141" t="s">
        <v>27</v>
      </c>
      <c r="J44" s="25"/>
      <c r="K44" s="145"/>
      <c r="L44" s="28"/>
      <c r="M44" s="395">
        <v>42572</v>
      </c>
      <c r="N44" s="158">
        <f t="shared" si="33"/>
        <v>1</v>
      </c>
      <c r="O44" s="27" t="s">
        <v>27</v>
      </c>
      <c r="P44" s="27"/>
      <c r="Q44" s="27"/>
      <c r="R44" s="27"/>
      <c r="S44" s="27"/>
      <c r="T44" s="28"/>
      <c r="U44" s="29"/>
      <c r="V44" s="32">
        <v>0.25</v>
      </c>
      <c r="W44" s="318">
        <v>0.25</v>
      </c>
      <c r="X44" s="319"/>
      <c r="Y44" s="160">
        <f t="shared" si="17"/>
        <v>0.5</v>
      </c>
      <c r="Z44" s="159">
        <f t="shared" si="18"/>
        <v>0</v>
      </c>
      <c r="AA44" s="327"/>
      <c r="AB44" s="400">
        <f t="shared" si="41"/>
        <v>0</v>
      </c>
      <c r="AC44" s="371"/>
      <c r="AD44" s="226">
        <f t="shared" si="19"/>
        <v>-7.5</v>
      </c>
      <c r="AE44" s="368">
        <f t="shared" si="34"/>
        <v>0</v>
      </c>
      <c r="AF44" s="339">
        <v>2.25</v>
      </c>
      <c r="AG44" s="338">
        <v>2.25</v>
      </c>
      <c r="AH44" s="336">
        <v>2.25</v>
      </c>
      <c r="AI44" s="161">
        <f t="shared" si="20"/>
        <v>2.25</v>
      </c>
      <c r="AJ44" s="162">
        <f t="shared" si="21"/>
        <v>2.25</v>
      </c>
      <c r="AK44" s="163">
        <f t="shared" si="35"/>
        <v>0</v>
      </c>
      <c r="AL44" s="164">
        <f t="shared" si="36"/>
        <v>0</v>
      </c>
      <c r="AM44" s="164">
        <f t="shared" si="37"/>
        <v>0</v>
      </c>
      <c r="AN44" s="164">
        <f t="shared" si="38"/>
        <v>0</v>
      </c>
      <c r="AO44" s="164">
        <f t="shared" si="39"/>
        <v>0</v>
      </c>
      <c r="AP44" s="610">
        <f t="shared" si="42"/>
        <v>2.25</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1</v>
      </c>
      <c r="AX44" s="165" t="str">
        <f t="shared" si="23"/>
        <v/>
      </c>
      <c r="AY44" s="193" t="str">
        <f t="shared" si="24"/>
        <v/>
      </c>
      <c r="AZ44" s="183">
        <f t="shared" si="25"/>
        <v>1</v>
      </c>
      <c r="BA44" s="173">
        <f t="shared" si="26"/>
        <v>0.25</v>
      </c>
      <c r="BB44" s="174" t="str">
        <f t="shared" si="27"/>
        <v/>
      </c>
      <c r="BC44" s="186" t="str">
        <f t="shared" si="48"/>
        <v/>
      </c>
      <c r="BD44" s="174">
        <f t="shared" si="28"/>
        <v>0.25</v>
      </c>
      <c r="BE44" s="201">
        <f t="shared" si="29"/>
        <v>0.25</v>
      </c>
      <c r="BF44" s="174" t="str">
        <f t="shared" si="30"/>
        <v/>
      </c>
      <c r="BG44" s="186" t="str">
        <f t="shared" si="31"/>
        <v/>
      </c>
      <c r="BH44" s="175">
        <f t="shared" si="32"/>
        <v>0.25</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5" x14ac:dyDescent="0.45">
      <c r="A45" s="221"/>
      <c r="B45" s="222"/>
      <c r="C45" s="213">
        <v>34</v>
      </c>
      <c r="D45" s="205" t="s">
        <v>3487</v>
      </c>
      <c r="E45" s="16" t="s">
        <v>3481</v>
      </c>
      <c r="F45" s="17" t="s">
        <v>27</v>
      </c>
      <c r="G45" s="134">
        <v>42571</v>
      </c>
      <c r="H45" s="135">
        <v>42572</v>
      </c>
      <c r="I45" s="141" t="s">
        <v>27</v>
      </c>
      <c r="J45" s="25"/>
      <c r="K45" s="145"/>
      <c r="L45" s="28"/>
      <c r="M45" s="395">
        <v>42572</v>
      </c>
      <c r="N45" s="158">
        <f t="shared" si="33"/>
        <v>2</v>
      </c>
      <c r="O45" s="27" t="s">
        <v>27</v>
      </c>
      <c r="P45" s="27"/>
      <c r="Q45" s="27"/>
      <c r="R45" s="27"/>
      <c r="S45" s="27"/>
      <c r="T45" s="28"/>
      <c r="U45" s="29"/>
      <c r="V45" s="32">
        <v>1</v>
      </c>
      <c r="W45" s="318"/>
      <c r="X45" s="319"/>
      <c r="Y45" s="160">
        <f t="shared" si="17"/>
        <v>1</v>
      </c>
      <c r="Z45" s="159">
        <f t="shared" si="18"/>
        <v>0</v>
      </c>
      <c r="AA45" s="327"/>
      <c r="AB45" s="400">
        <f t="shared" si="41"/>
        <v>0</v>
      </c>
      <c r="AC45" s="371"/>
      <c r="AD45" s="226">
        <f t="shared" si="19"/>
        <v>-10</v>
      </c>
      <c r="AE45" s="368">
        <f t="shared" si="34"/>
        <v>0</v>
      </c>
      <c r="AF45" s="339">
        <v>1</v>
      </c>
      <c r="AG45" s="338">
        <v>1</v>
      </c>
      <c r="AH45" s="336">
        <v>1</v>
      </c>
      <c r="AI45" s="161">
        <f t="shared" si="20"/>
        <v>1</v>
      </c>
      <c r="AJ45" s="162">
        <f t="shared" si="21"/>
        <v>1</v>
      </c>
      <c r="AK45" s="163">
        <f t="shared" si="35"/>
        <v>0</v>
      </c>
      <c r="AL45" s="164">
        <f t="shared" si="36"/>
        <v>0</v>
      </c>
      <c r="AM45" s="164">
        <f t="shared" si="37"/>
        <v>0</v>
      </c>
      <c r="AN45" s="164">
        <f t="shared" si="38"/>
        <v>0</v>
      </c>
      <c r="AO45" s="164">
        <f t="shared" si="39"/>
        <v>0</v>
      </c>
      <c r="AP45" s="610">
        <f t="shared" si="42"/>
        <v>1</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2</v>
      </c>
      <c r="AX45" s="165" t="str">
        <f t="shared" si="23"/>
        <v/>
      </c>
      <c r="AY45" s="193" t="str">
        <f t="shared" si="24"/>
        <v/>
      </c>
      <c r="AZ45" s="183">
        <f t="shared" si="25"/>
        <v>2</v>
      </c>
      <c r="BA45" s="173">
        <f t="shared" si="26"/>
        <v>1</v>
      </c>
      <c r="BB45" s="174" t="str">
        <f t="shared" si="27"/>
        <v/>
      </c>
      <c r="BC45" s="186" t="str">
        <f t="shared" si="48"/>
        <v/>
      </c>
      <c r="BD45" s="174">
        <f t="shared" si="28"/>
        <v>1</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5" x14ac:dyDescent="0.45">
      <c r="A46" s="221"/>
      <c r="B46" s="222"/>
      <c r="C46" s="214">
        <v>35</v>
      </c>
      <c r="D46" s="205" t="s">
        <v>3486</v>
      </c>
      <c r="E46" s="16" t="s">
        <v>3455</v>
      </c>
      <c r="F46" s="17" t="s">
        <v>27</v>
      </c>
      <c r="G46" s="134">
        <v>42661</v>
      </c>
      <c r="H46" s="135">
        <v>42664</v>
      </c>
      <c r="I46" s="141" t="s">
        <v>27</v>
      </c>
      <c r="J46" s="25"/>
      <c r="K46" s="145"/>
      <c r="L46" s="28"/>
      <c r="M46" s="395">
        <v>42710</v>
      </c>
      <c r="N46" s="158">
        <f t="shared" si="33"/>
        <v>36</v>
      </c>
      <c r="O46" s="27"/>
      <c r="P46" s="27"/>
      <c r="Q46" s="27"/>
      <c r="R46" s="27"/>
      <c r="S46" s="27"/>
      <c r="T46" s="28"/>
      <c r="U46" s="29"/>
      <c r="V46" s="32">
        <v>0.25</v>
      </c>
      <c r="W46" s="318">
        <v>0.25</v>
      </c>
      <c r="X46" s="319"/>
      <c r="Y46" s="160">
        <f t="shared" si="17"/>
        <v>0.5</v>
      </c>
      <c r="Z46" s="159">
        <f t="shared" si="18"/>
        <v>0</v>
      </c>
      <c r="AA46" s="327"/>
      <c r="AB46" s="400">
        <f t="shared" si="41"/>
        <v>0</v>
      </c>
      <c r="AC46" s="371"/>
      <c r="AD46" s="226">
        <f t="shared" si="19"/>
        <v>-7.5</v>
      </c>
      <c r="AE46" s="368">
        <f t="shared" si="34"/>
        <v>0</v>
      </c>
      <c r="AF46" s="339">
        <v>6</v>
      </c>
      <c r="AG46" s="338">
        <v>1.5</v>
      </c>
      <c r="AH46" s="336">
        <v>1.5</v>
      </c>
      <c r="AI46" s="161">
        <f t="shared" si="20"/>
        <v>1.5</v>
      </c>
      <c r="AJ46" s="162">
        <f t="shared" si="21"/>
        <v>6</v>
      </c>
      <c r="AK46" s="163">
        <f t="shared" si="35"/>
        <v>4.5</v>
      </c>
      <c r="AL46" s="164">
        <f t="shared" si="36"/>
        <v>0</v>
      </c>
      <c r="AM46" s="164">
        <f t="shared" si="37"/>
        <v>0</v>
      </c>
      <c r="AN46" s="164">
        <f t="shared" si="38"/>
        <v>0</v>
      </c>
      <c r="AO46" s="164">
        <f t="shared" si="39"/>
        <v>0</v>
      </c>
      <c r="AP46" s="610">
        <f t="shared" si="42"/>
        <v>1.5</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36</v>
      </c>
      <c r="AX46" s="165" t="str">
        <f t="shared" si="23"/>
        <v/>
      </c>
      <c r="AY46" s="193" t="str">
        <f t="shared" si="24"/>
        <v/>
      </c>
      <c r="AZ46" s="183">
        <f t="shared" si="25"/>
        <v>36</v>
      </c>
      <c r="BA46" s="173">
        <f t="shared" si="26"/>
        <v>0.25</v>
      </c>
      <c r="BB46" s="174" t="str">
        <f t="shared" si="27"/>
        <v/>
      </c>
      <c r="BC46" s="186" t="str">
        <f t="shared" si="48"/>
        <v/>
      </c>
      <c r="BD46" s="174">
        <f t="shared" si="28"/>
        <v>0.25</v>
      </c>
      <c r="BE46" s="201">
        <f t="shared" si="29"/>
        <v>0.25</v>
      </c>
      <c r="BF46" s="174" t="str">
        <f t="shared" si="30"/>
        <v/>
      </c>
      <c r="BG46" s="186" t="str">
        <f t="shared" si="31"/>
        <v/>
      </c>
      <c r="BH46" s="175">
        <f t="shared" si="32"/>
        <v>0.25</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5" x14ac:dyDescent="0.45">
      <c r="A47" s="221"/>
      <c r="B47" s="222"/>
      <c r="C47" s="213">
        <v>36</v>
      </c>
      <c r="D47" s="207" t="s">
        <v>3475</v>
      </c>
      <c r="E47" s="18" t="s">
        <v>3455</v>
      </c>
      <c r="F47" s="17" t="s">
        <v>27</v>
      </c>
      <c r="G47" s="134">
        <v>42706</v>
      </c>
      <c r="H47" s="135">
        <v>42710</v>
      </c>
      <c r="I47" s="141" t="s">
        <v>27</v>
      </c>
      <c r="J47" s="25"/>
      <c r="K47" s="145"/>
      <c r="L47" s="28"/>
      <c r="M47" s="395">
        <v>42710</v>
      </c>
      <c r="N47" s="158">
        <f t="shared" si="33"/>
        <v>3</v>
      </c>
      <c r="O47" s="27"/>
      <c r="P47" s="27"/>
      <c r="Q47" s="27" t="s">
        <v>27</v>
      </c>
      <c r="R47" s="27"/>
      <c r="S47" s="27"/>
      <c r="T47" s="28"/>
      <c r="U47" s="29"/>
      <c r="V47" s="32">
        <v>0.25</v>
      </c>
      <c r="W47" s="318">
        <v>0.25</v>
      </c>
      <c r="X47" s="319"/>
      <c r="Y47" s="160">
        <f t="shared" si="17"/>
        <v>0.5</v>
      </c>
      <c r="Z47" s="159">
        <f t="shared" si="18"/>
        <v>0</v>
      </c>
      <c r="AA47" s="327"/>
      <c r="AB47" s="400">
        <f t="shared" si="41"/>
        <v>0</v>
      </c>
      <c r="AC47" s="371"/>
      <c r="AD47" s="226">
        <f t="shared" si="19"/>
        <v>-7.5</v>
      </c>
      <c r="AE47" s="368">
        <f t="shared" si="34"/>
        <v>0</v>
      </c>
      <c r="AF47" s="339">
        <v>8</v>
      </c>
      <c r="AG47" s="338">
        <v>2</v>
      </c>
      <c r="AH47" s="336">
        <v>2</v>
      </c>
      <c r="AI47" s="161">
        <v>2</v>
      </c>
      <c r="AJ47" s="162">
        <f t="shared" si="21"/>
        <v>8</v>
      </c>
      <c r="AK47" s="163">
        <f t="shared" si="35"/>
        <v>6</v>
      </c>
      <c r="AL47" s="164">
        <f t="shared" si="36"/>
        <v>0</v>
      </c>
      <c r="AM47" s="164">
        <f t="shared" si="37"/>
        <v>0</v>
      </c>
      <c r="AN47" s="164">
        <f t="shared" si="38"/>
        <v>0</v>
      </c>
      <c r="AO47" s="164">
        <f t="shared" si="39"/>
        <v>0</v>
      </c>
      <c r="AP47" s="610">
        <f t="shared" si="42"/>
        <v>2</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3</v>
      </c>
      <c r="AX47" s="165" t="str">
        <f t="shared" si="23"/>
        <v/>
      </c>
      <c r="AY47" s="193" t="str">
        <f t="shared" si="24"/>
        <v/>
      </c>
      <c r="AZ47" s="183">
        <f t="shared" si="25"/>
        <v>3</v>
      </c>
      <c r="BA47" s="173">
        <f t="shared" si="26"/>
        <v>0.25</v>
      </c>
      <c r="BB47" s="174" t="str">
        <f t="shared" si="27"/>
        <v/>
      </c>
      <c r="BC47" s="186" t="str">
        <f t="shared" si="48"/>
        <v/>
      </c>
      <c r="BD47" s="174">
        <f t="shared" si="28"/>
        <v>0.25</v>
      </c>
      <c r="BE47" s="201">
        <f t="shared" si="29"/>
        <v>0.25</v>
      </c>
      <c r="BF47" s="174" t="str">
        <f t="shared" si="30"/>
        <v/>
      </c>
      <c r="BG47" s="186" t="str">
        <f t="shared" si="31"/>
        <v/>
      </c>
      <c r="BH47" s="175">
        <f t="shared" si="32"/>
        <v>0.25</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5" x14ac:dyDescent="0.45">
      <c r="A48" s="221"/>
      <c r="B48" s="222"/>
      <c r="C48" s="214">
        <v>37</v>
      </c>
      <c r="D48" s="205" t="s">
        <v>3489</v>
      </c>
      <c r="E48" s="16" t="s">
        <v>3455</v>
      </c>
      <c r="F48" s="17" t="s">
        <v>27</v>
      </c>
      <c r="G48" s="134">
        <v>42702</v>
      </c>
      <c r="H48" s="137">
        <v>42710</v>
      </c>
      <c r="I48" s="143" t="s">
        <v>27</v>
      </c>
      <c r="J48" s="80"/>
      <c r="K48" s="147"/>
      <c r="L48" s="30"/>
      <c r="M48" s="395">
        <v>42710</v>
      </c>
      <c r="N48" s="158">
        <f t="shared" si="33"/>
        <v>7</v>
      </c>
      <c r="O48" s="27" t="s">
        <v>27</v>
      </c>
      <c r="P48" s="27"/>
      <c r="Q48" s="27"/>
      <c r="R48" s="27"/>
      <c r="S48" s="27"/>
      <c r="T48" s="28"/>
      <c r="U48" s="29"/>
      <c r="V48" s="32">
        <v>0.25</v>
      </c>
      <c r="W48" s="318">
        <v>0.25</v>
      </c>
      <c r="X48" s="319"/>
      <c r="Y48" s="160">
        <f t="shared" si="17"/>
        <v>0.5</v>
      </c>
      <c r="Z48" s="159">
        <f t="shared" si="18"/>
        <v>0</v>
      </c>
      <c r="AA48" s="327"/>
      <c r="AB48" s="400">
        <f t="shared" si="41"/>
        <v>0</v>
      </c>
      <c r="AC48" s="371"/>
      <c r="AD48" s="226">
        <f t="shared" si="19"/>
        <v>-7.5</v>
      </c>
      <c r="AE48" s="368">
        <f t="shared" si="34"/>
        <v>0</v>
      </c>
      <c r="AF48" s="339">
        <v>5</v>
      </c>
      <c r="AG48" s="338">
        <v>0.5</v>
      </c>
      <c r="AH48" s="336">
        <v>0.5</v>
      </c>
      <c r="AI48" s="161">
        <f t="shared" si="20"/>
        <v>0.5</v>
      </c>
      <c r="AJ48" s="162">
        <f t="shared" si="21"/>
        <v>5</v>
      </c>
      <c r="AK48" s="163">
        <f t="shared" si="35"/>
        <v>4.5</v>
      </c>
      <c r="AL48" s="164">
        <f t="shared" si="36"/>
        <v>0</v>
      </c>
      <c r="AM48" s="164">
        <f t="shared" si="37"/>
        <v>0</v>
      </c>
      <c r="AN48" s="164">
        <f t="shared" si="38"/>
        <v>0</v>
      </c>
      <c r="AO48" s="164">
        <f t="shared" si="39"/>
        <v>0</v>
      </c>
      <c r="AP48" s="610">
        <f t="shared" si="42"/>
        <v>0.5</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7</v>
      </c>
      <c r="AX48" s="165" t="str">
        <f t="shared" si="23"/>
        <v/>
      </c>
      <c r="AY48" s="193" t="str">
        <f t="shared" si="24"/>
        <v/>
      </c>
      <c r="AZ48" s="183">
        <f t="shared" si="25"/>
        <v>7</v>
      </c>
      <c r="BA48" s="173">
        <f t="shared" si="26"/>
        <v>0.25</v>
      </c>
      <c r="BB48" s="174" t="str">
        <f t="shared" si="27"/>
        <v/>
      </c>
      <c r="BC48" s="186" t="str">
        <f t="shared" si="48"/>
        <v/>
      </c>
      <c r="BD48" s="174">
        <f t="shared" si="28"/>
        <v>0.25</v>
      </c>
      <c r="BE48" s="201">
        <f t="shared" si="29"/>
        <v>0.25</v>
      </c>
      <c r="BF48" s="174" t="str">
        <f t="shared" si="30"/>
        <v/>
      </c>
      <c r="BG48" s="186" t="str">
        <f t="shared" si="31"/>
        <v/>
      </c>
      <c r="BH48" s="175">
        <f t="shared" si="32"/>
        <v>0.25</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5" x14ac:dyDescent="0.45">
      <c r="A49" s="221"/>
      <c r="B49" s="222"/>
      <c r="C49" s="214">
        <v>38</v>
      </c>
      <c r="D49" s="205" t="s">
        <v>3490</v>
      </c>
      <c r="E49" s="16" t="s">
        <v>3455</v>
      </c>
      <c r="F49" s="17" t="s">
        <v>27</v>
      </c>
      <c r="G49" s="134">
        <v>42702</v>
      </c>
      <c r="H49" s="135">
        <v>42706</v>
      </c>
      <c r="I49" s="141" t="s">
        <v>27</v>
      </c>
      <c r="J49" s="25"/>
      <c r="K49" s="145"/>
      <c r="L49" s="28"/>
      <c r="M49" s="395">
        <v>42738</v>
      </c>
      <c r="N49" s="158">
        <f t="shared" si="33"/>
        <v>27</v>
      </c>
      <c r="O49" s="27"/>
      <c r="P49" s="27"/>
      <c r="Q49" s="27"/>
      <c r="R49" s="27"/>
      <c r="S49" s="27"/>
      <c r="T49" s="28" t="s">
        <v>27</v>
      </c>
      <c r="U49" s="29"/>
      <c r="V49" s="32">
        <v>0.25</v>
      </c>
      <c r="W49" s="318">
        <v>0.25</v>
      </c>
      <c r="X49" s="319"/>
      <c r="Y49" s="160">
        <f t="shared" si="17"/>
        <v>0.5</v>
      </c>
      <c r="Z49" s="159">
        <f t="shared" si="18"/>
        <v>0</v>
      </c>
      <c r="AA49" s="327"/>
      <c r="AB49" s="400">
        <f t="shared" si="41"/>
        <v>0</v>
      </c>
      <c r="AC49" s="371"/>
      <c r="AD49" s="226">
        <f t="shared" si="19"/>
        <v>-7.5</v>
      </c>
      <c r="AE49" s="368">
        <f t="shared" si="34"/>
        <v>0</v>
      </c>
      <c r="AF49" s="339">
        <v>4.7</v>
      </c>
      <c r="AG49" s="338">
        <v>0.5</v>
      </c>
      <c r="AH49" s="336"/>
      <c r="AI49" s="161">
        <f t="shared" si="20"/>
        <v>0.5</v>
      </c>
      <c r="AJ49" s="162">
        <f t="shared" si="21"/>
        <v>4.7</v>
      </c>
      <c r="AK49" s="163">
        <f t="shared" si="35"/>
        <v>4.7</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27</v>
      </c>
      <c r="AX49" s="165" t="str">
        <f t="shared" si="23"/>
        <v/>
      </c>
      <c r="AY49" s="193" t="str">
        <f t="shared" si="24"/>
        <v/>
      </c>
      <c r="AZ49" s="183">
        <f t="shared" si="25"/>
        <v>27</v>
      </c>
      <c r="BA49" s="173">
        <f t="shared" si="26"/>
        <v>0.25</v>
      </c>
      <c r="BB49" s="174" t="str">
        <f t="shared" si="27"/>
        <v/>
      </c>
      <c r="BC49" s="186" t="str">
        <f t="shared" si="48"/>
        <v/>
      </c>
      <c r="BD49" s="174">
        <f t="shared" si="28"/>
        <v>0.25</v>
      </c>
      <c r="BE49" s="201">
        <f t="shared" si="29"/>
        <v>0.25</v>
      </c>
      <c r="BF49" s="174" t="str">
        <f t="shared" si="30"/>
        <v/>
      </c>
      <c r="BG49" s="186" t="str">
        <f t="shared" si="31"/>
        <v/>
      </c>
      <c r="BH49" s="175">
        <f t="shared" si="32"/>
        <v>0.25</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45">
      <c r="A50" s="221"/>
      <c r="B50" s="222"/>
      <c r="C50" s="213">
        <v>39</v>
      </c>
      <c r="D50" s="205" t="s">
        <v>3491</v>
      </c>
      <c r="E50" s="16" t="s">
        <v>3455</v>
      </c>
      <c r="F50" s="17" t="s">
        <v>27</v>
      </c>
      <c r="G50" s="134">
        <v>42608</v>
      </c>
      <c r="H50" s="135">
        <v>42619</v>
      </c>
      <c r="I50" s="141" t="s">
        <v>27</v>
      </c>
      <c r="J50" s="25"/>
      <c r="K50" s="145"/>
      <c r="L50" s="28"/>
      <c r="M50" s="395">
        <v>42639</v>
      </c>
      <c r="N50" s="158">
        <f t="shared" si="33"/>
        <v>22</v>
      </c>
      <c r="O50" s="27"/>
      <c r="P50" s="27"/>
      <c r="Q50" s="27"/>
      <c r="R50" s="27"/>
      <c r="S50" s="27"/>
      <c r="T50" s="28" t="s">
        <v>27</v>
      </c>
      <c r="U50" s="29"/>
      <c r="V50" s="32">
        <v>0.25</v>
      </c>
      <c r="W50" s="318">
        <v>0.25</v>
      </c>
      <c r="X50" s="319"/>
      <c r="Y50" s="160">
        <f t="shared" si="17"/>
        <v>0.5</v>
      </c>
      <c r="Z50" s="159">
        <f t="shared" si="18"/>
        <v>0</v>
      </c>
      <c r="AA50" s="327"/>
      <c r="AB50" s="400">
        <f t="shared" si="41"/>
        <v>0</v>
      </c>
      <c r="AC50" s="371"/>
      <c r="AD50" s="226">
        <f t="shared" si="19"/>
        <v>-7.5</v>
      </c>
      <c r="AE50" s="368">
        <f t="shared" si="34"/>
        <v>0</v>
      </c>
      <c r="AF50" s="339">
        <v>4</v>
      </c>
      <c r="AG50" s="338">
        <v>0.25</v>
      </c>
      <c r="AH50" s="336">
        <v>0</v>
      </c>
      <c r="AI50" s="161">
        <f t="shared" si="20"/>
        <v>0.25</v>
      </c>
      <c r="AJ50" s="162">
        <f t="shared" si="21"/>
        <v>4</v>
      </c>
      <c r="AK50" s="163">
        <f t="shared" si="35"/>
        <v>4</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22</v>
      </c>
      <c r="AX50" s="165" t="str">
        <f t="shared" si="23"/>
        <v/>
      </c>
      <c r="AY50" s="193" t="str">
        <f t="shared" si="24"/>
        <v/>
      </c>
      <c r="AZ50" s="183">
        <f t="shared" si="25"/>
        <v>22</v>
      </c>
      <c r="BA50" s="173">
        <f t="shared" si="26"/>
        <v>0.25</v>
      </c>
      <c r="BB50" s="174" t="str">
        <f t="shared" si="27"/>
        <v/>
      </c>
      <c r="BC50" s="186" t="str">
        <f t="shared" si="48"/>
        <v/>
      </c>
      <c r="BD50" s="174">
        <f t="shared" si="28"/>
        <v>0.25</v>
      </c>
      <c r="BE50" s="201">
        <f t="shared" si="29"/>
        <v>0.25</v>
      </c>
      <c r="BF50" s="174" t="str">
        <f t="shared" si="30"/>
        <v/>
      </c>
      <c r="BG50" s="186" t="str">
        <f t="shared" si="31"/>
        <v/>
      </c>
      <c r="BH50" s="175">
        <f t="shared" si="32"/>
        <v>0.25</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5" x14ac:dyDescent="0.45">
      <c r="A51" s="221"/>
      <c r="B51" s="222"/>
      <c r="C51" s="214">
        <v>40</v>
      </c>
      <c r="D51" s="207" t="s">
        <v>3488</v>
      </c>
      <c r="E51" s="18" t="s">
        <v>3455</v>
      </c>
      <c r="F51" s="17" t="s">
        <v>27</v>
      </c>
      <c r="G51" s="134">
        <v>42587</v>
      </c>
      <c r="H51" s="135">
        <v>42593</v>
      </c>
      <c r="I51" s="141" t="s">
        <v>27</v>
      </c>
      <c r="J51" s="25"/>
      <c r="K51" s="145"/>
      <c r="L51" s="28"/>
      <c r="M51" s="395">
        <v>42619</v>
      </c>
      <c r="N51" s="158">
        <f t="shared" si="33"/>
        <v>23</v>
      </c>
      <c r="O51" s="27"/>
      <c r="P51" s="27"/>
      <c r="Q51" s="27"/>
      <c r="R51" s="27"/>
      <c r="S51" s="27"/>
      <c r="T51" s="28" t="s">
        <v>27</v>
      </c>
      <c r="U51" s="29"/>
      <c r="V51" s="32">
        <v>0.25</v>
      </c>
      <c r="W51" s="318">
        <v>0.25</v>
      </c>
      <c r="X51" s="319"/>
      <c r="Y51" s="160">
        <f t="shared" si="17"/>
        <v>0.5</v>
      </c>
      <c r="Z51" s="159">
        <f t="shared" si="18"/>
        <v>0</v>
      </c>
      <c r="AA51" s="327"/>
      <c r="AB51" s="400">
        <f t="shared" si="41"/>
        <v>0</v>
      </c>
      <c r="AC51" s="371"/>
      <c r="AD51" s="226">
        <f t="shared" si="19"/>
        <v>-7.5</v>
      </c>
      <c r="AE51" s="368">
        <f t="shared" si="34"/>
        <v>0</v>
      </c>
      <c r="AF51" s="339">
        <v>4.25</v>
      </c>
      <c r="AG51" s="338">
        <v>1</v>
      </c>
      <c r="AH51" s="336">
        <v>0</v>
      </c>
      <c r="AI51" s="161">
        <f t="shared" si="20"/>
        <v>1</v>
      </c>
      <c r="AJ51" s="162">
        <f t="shared" si="21"/>
        <v>4.25</v>
      </c>
      <c r="AK51" s="163">
        <f t="shared" si="35"/>
        <v>4.25</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23</v>
      </c>
      <c r="AX51" s="165" t="str">
        <f t="shared" si="23"/>
        <v/>
      </c>
      <c r="AY51" s="193" t="str">
        <f t="shared" si="24"/>
        <v/>
      </c>
      <c r="AZ51" s="183">
        <f t="shared" si="25"/>
        <v>23</v>
      </c>
      <c r="BA51" s="173">
        <f t="shared" si="26"/>
        <v>0.25</v>
      </c>
      <c r="BB51" s="174" t="str">
        <f t="shared" si="27"/>
        <v/>
      </c>
      <c r="BC51" s="186" t="str">
        <f t="shared" si="48"/>
        <v/>
      </c>
      <c r="BD51" s="174">
        <f t="shared" si="28"/>
        <v>0.25</v>
      </c>
      <c r="BE51" s="201">
        <f t="shared" si="29"/>
        <v>0.25</v>
      </c>
      <c r="BF51" s="174" t="str">
        <f t="shared" si="30"/>
        <v/>
      </c>
      <c r="BG51" s="186" t="str">
        <f t="shared" si="31"/>
        <v/>
      </c>
      <c r="BH51" s="175">
        <f t="shared" si="32"/>
        <v>0.25</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5" x14ac:dyDescent="0.45">
      <c r="A52" s="221"/>
      <c r="B52" s="222"/>
      <c r="C52" s="213">
        <v>41</v>
      </c>
      <c r="D52" s="205" t="s">
        <v>3492</v>
      </c>
      <c r="E52" s="16" t="s">
        <v>3470</v>
      </c>
      <c r="F52" s="17" t="s">
        <v>27</v>
      </c>
      <c r="G52" s="134">
        <v>42556</v>
      </c>
      <c r="H52" s="135">
        <v>42557</v>
      </c>
      <c r="I52" s="141" t="s">
        <v>27</v>
      </c>
      <c r="J52" s="25"/>
      <c r="K52" s="145"/>
      <c r="L52" s="28"/>
      <c r="M52" s="395">
        <v>42571</v>
      </c>
      <c r="N52" s="158">
        <f t="shared" si="33"/>
        <v>12</v>
      </c>
      <c r="O52" s="27"/>
      <c r="P52" s="27"/>
      <c r="Q52" s="27"/>
      <c r="R52" s="27"/>
      <c r="S52" s="27"/>
      <c r="T52" s="28"/>
      <c r="U52" s="29"/>
      <c r="V52" s="32">
        <v>0.25</v>
      </c>
      <c r="W52" s="318">
        <v>0.75</v>
      </c>
      <c r="X52" s="319"/>
      <c r="Y52" s="160">
        <f t="shared" si="17"/>
        <v>1</v>
      </c>
      <c r="Z52" s="159">
        <f t="shared" si="18"/>
        <v>0</v>
      </c>
      <c r="AA52" s="327"/>
      <c r="AB52" s="400">
        <f t="shared" si="41"/>
        <v>0</v>
      </c>
      <c r="AC52" s="371"/>
      <c r="AD52" s="226">
        <f t="shared" si="19"/>
        <v>-17.5</v>
      </c>
      <c r="AE52" s="368">
        <f t="shared" si="34"/>
        <v>0</v>
      </c>
      <c r="AF52" s="339">
        <v>22</v>
      </c>
      <c r="AG52" s="338">
        <v>19.25</v>
      </c>
      <c r="AH52" s="336">
        <v>19.25</v>
      </c>
      <c r="AI52" s="161">
        <f t="shared" si="20"/>
        <v>19.25</v>
      </c>
      <c r="AJ52" s="162">
        <f t="shared" si="21"/>
        <v>22</v>
      </c>
      <c r="AK52" s="163">
        <f t="shared" si="35"/>
        <v>2.75</v>
      </c>
      <c r="AL52" s="164">
        <f t="shared" si="36"/>
        <v>0</v>
      </c>
      <c r="AM52" s="164">
        <f t="shared" si="37"/>
        <v>0</v>
      </c>
      <c r="AN52" s="164">
        <f t="shared" si="38"/>
        <v>0</v>
      </c>
      <c r="AO52" s="164">
        <f t="shared" si="39"/>
        <v>0</v>
      </c>
      <c r="AP52" s="610" t="str">
        <f t="shared" si="42"/>
        <v xml:space="preserve"> </v>
      </c>
      <c r="AQ52" s="613">
        <f t="shared" si="40"/>
        <v>19.25</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12</v>
      </c>
      <c r="AX52" s="165" t="str">
        <f t="shared" si="23"/>
        <v/>
      </c>
      <c r="AY52" s="193" t="str">
        <f t="shared" si="24"/>
        <v/>
      </c>
      <c r="AZ52" s="183">
        <f t="shared" si="25"/>
        <v>12</v>
      </c>
      <c r="BA52" s="173">
        <f t="shared" si="26"/>
        <v>0.25</v>
      </c>
      <c r="BB52" s="174" t="str">
        <f t="shared" si="27"/>
        <v/>
      </c>
      <c r="BC52" s="186" t="str">
        <f t="shared" si="48"/>
        <v/>
      </c>
      <c r="BD52" s="174">
        <f t="shared" si="28"/>
        <v>0.25</v>
      </c>
      <c r="BE52" s="201">
        <f t="shared" si="29"/>
        <v>0.75</v>
      </c>
      <c r="BF52" s="174" t="str">
        <f t="shared" si="30"/>
        <v/>
      </c>
      <c r="BG52" s="186" t="str">
        <f t="shared" si="31"/>
        <v/>
      </c>
      <c r="BH52" s="175">
        <f t="shared" si="32"/>
        <v>0.75</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45">
      <c r="A53" s="221"/>
      <c r="B53" s="222"/>
      <c r="C53" s="214">
        <v>42</v>
      </c>
      <c r="D53" s="205" t="s">
        <v>3493</v>
      </c>
      <c r="E53" s="16" t="s">
        <v>3494</v>
      </c>
      <c r="F53" s="17"/>
      <c r="G53" s="134">
        <v>42587</v>
      </c>
      <c r="H53" s="135">
        <v>42598</v>
      </c>
      <c r="I53" s="141" t="s">
        <v>27</v>
      </c>
      <c r="J53" s="25"/>
      <c r="K53" s="145"/>
      <c r="L53" s="28"/>
      <c r="M53" s="395">
        <v>42607</v>
      </c>
      <c r="N53" s="158">
        <f t="shared" si="33"/>
        <v>15</v>
      </c>
      <c r="O53" s="27"/>
      <c r="P53" s="27"/>
      <c r="Q53" s="27"/>
      <c r="R53" s="27"/>
      <c r="S53" s="27"/>
      <c r="T53" s="28"/>
      <c r="U53" s="29"/>
      <c r="V53" s="32">
        <v>1</v>
      </c>
      <c r="W53" s="318">
        <v>0.5</v>
      </c>
      <c r="X53" s="319"/>
      <c r="Y53" s="160">
        <f t="shared" si="17"/>
        <v>1.5</v>
      </c>
      <c r="Z53" s="159">
        <f t="shared" si="18"/>
        <v>20</v>
      </c>
      <c r="AA53" s="327"/>
      <c r="AB53" s="400">
        <f t="shared" si="41"/>
        <v>-30</v>
      </c>
      <c r="AC53" s="371"/>
      <c r="AD53" s="226" t="str">
        <f t="shared" si="19"/>
        <v/>
      </c>
      <c r="AE53" s="368">
        <f t="shared" si="34"/>
        <v>-10</v>
      </c>
      <c r="AF53" s="339">
        <v>4</v>
      </c>
      <c r="AG53" s="338">
        <v>1</v>
      </c>
      <c r="AH53" s="336">
        <v>0</v>
      </c>
      <c r="AI53" s="161">
        <f t="shared" si="20"/>
        <v>1</v>
      </c>
      <c r="AJ53" s="162">
        <f t="shared" si="21"/>
        <v>24</v>
      </c>
      <c r="AK53" s="163">
        <f t="shared" si="35"/>
        <v>24</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15</v>
      </c>
      <c r="AX53" s="165" t="str">
        <f t="shared" si="23"/>
        <v/>
      </c>
      <c r="AY53" s="193">
        <f t="shared" si="24"/>
        <v>15</v>
      </c>
      <c r="AZ53" s="183" t="str">
        <f t="shared" si="25"/>
        <v/>
      </c>
      <c r="BA53" s="173">
        <f t="shared" si="26"/>
        <v>1</v>
      </c>
      <c r="BB53" s="174" t="str">
        <f t="shared" si="27"/>
        <v/>
      </c>
      <c r="BC53" s="186">
        <f t="shared" si="48"/>
        <v>1</v>
      </c>
      <c r="BD53" s="174" t="str">
        <f t="shared" si="28"/>
        <v/>
      </c>
      <c r="BE53" s="201">
        <f t="shared" si="29"/>
        <v>0.5</v>
      </c>
      <c r="BF53" s="174" t="str">
        <f t="shared" si="30"/>
        <v/>
      </c>
      <c r="BG53" s="186">
        <f t="shared" si="31"/>
        <v>0.5</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5" x14ac:dyDescent="0.45">
      <c r="A54" s="221"/>
      <c r="B54" s="222"/>
      <c r="C54" s="214">
        <v>43</v>
      </c>
      <c r="D54" s="205" t="s">
        <v>3495</v>
      </c>
      <c r="E54" s="16" t="s">
        <v>3450</v>
      </c>
      <c r="F54" s="17" t="s">
        <v>27</v>
      </c>
      <c r="G54" s="134">
        <v>42605</v>
      </c>
      <c r="H54" s="135">
        <v>42612</v>
      </c>
      <c r="I54" s="141" t="s">
        <v>27</v>
      </c>
      <c r="J54" s="25"/>
      <c r="K54" s="145"/>
      <c r="L54" s="28"/>
      <c r="M54" s="395">
        <v>42612</v>
      </c>
      <c r="N54" s="158">
        <f t="shared" si="33"/>
        <v>6</v>
      </c>
      <c r="O54" s="27"/>
      <c r="P54" s="27" t="s">
        <v>27</v>
      </c>
      <c r="Q54" s="27"/>
      <c r="R54" s="27"/>
      <c r="S54" s="27"/>
      <c r="T54" s="28"/>
      <c r="U54" s="29"/>
      <c r="V54" s="32">
        <v>0.5</v>
      </c>
      <c r="W54" s="318">
        <v>0.5</v>
      </c>
      <c r="X54" s="319">
        <v>1</v>
      </c>
      <c r="Y54" s="160">
        <f t="shared" si="17"/>
        <v>2</v>
      </c>
      <c r="Z54" s="159">
        <f t="shared" si="18"/>
        <v>0</v>
      </c>
      <c r="AA54" s="327"/>
      <c r="AB54" s="400">
        <f t="shared" si="41"/>
        <v>0</v>
      </c>
      <c r="AC54" s="371"/>
      <c r="AD54" s="226">
        <f t="shared" si="19"/>
        <v>-15</v>
      </c>
      <c r="AE54" s="368">
        <f t="shared" si="34"/>
        <v>0</v>
      </c>
      <c r="AF54" s="339">
        <v>14.25</v>
      </c>
      <c r="AG54" s="338"/>
      <c r="AH54" s="336">
        <v>0</v>
      </c>
      <c r="AI54" s="161">
        <f t="shared" si="20"/>
        <v>0</v>
      </c>
      <c r="AJ54" s="162">
        <f t="shared" si="21"/>
        <v>34.25</v>
      </c>
      <c r="AK54" s="163">
        <f t="shared" si="35"/>
        <v>34.25</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6</v>
      </c>
      <c r="AX54" s="165" t="str">
        <f t="shared" si="23"/>
        <v/>
      </c>
      <c r="AY54" s="193" t="str">
        <f t="shared" si="24"/>
        <v/>
      </c>
      <c r="AZ54" s="183">
        <f t="shared" si="25"/>
        <v>6</v>
      </c>
      <c r="BA54" s="173">
        <f t="shared" si="26"/>
        <v>0.5</v>
      </c>
      <c r="BB54" s="174" t="str">
        <f t="shared" si="27"/>
        <v/>
      </c>
      <c r="BC54" s="186" t="str">
        <f t="shared" si="48"/>
        <v/>
      </c>
      <c r="BD54" s="174">
        <f t="shared" si="28"/>
        <v>0.5</v>
      </c>
      <c r="BE54" s="201">
        <f t="shared" si="29"/>
        <v>0.5</v>
      </c>
      <c r="BF54" s="174" t="str">
        <f t="shared" si="30"/>
        <v/>
      </c>
      <c r="BG54" s="186" t="str">
        <f t="shared" si="31"/>
        <v/>
      </c>
      <c r="BH54" s="175">
        <f t="shared" si="32"/>
        <v>0.5</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5" x14ac:dyDescent="0.45">
      <c r="A55" s="221"/>
      <c r="B55" s="222"/>
      <c r="C55" s="213">
        <v>44</v>
      </c>
      <c r="D55" s="207" t="s">
        <v>3496</v>
      </c>
      <c r="E55" s="18" t="s">
        <v>3450</v>
      </c>
      <c r="F55" s="17" t="s">
        <v>27</v>
      </c>
      <c r="G55" s="134">
        <v>42723</v>
      </c>
      <c r="H55" s="135">
        <v>42733</v>
      </c>
      <c r="I55" s="141" t="s">
        <v>27</v>
      </c>
      <c r="J55" s="25" t="s">
        <v>27</v>
      </c>
      <c r="K55" s="145" t="s">
        <v>27</v>
      </c>
      <c r="L55" s="28" t="s">
        <v>27</v>
      </c>
      <c r="M55" s="395">
        <v>42733</v>
      </c>
      <c r="N55" s="158">
        <f t="shared" si="33"/>
        <v>9</v>
      </c>
      <c r="O55" s="27"/>
      <c r="P55" s="27"/>
      <c r="Q55" s="27" t="s">
        <v>27</v>
      </c>
      <c r="R55" s="27"/>
      <c r="S55" s="27"/>
      <c r="T55" s="28"/>
      <c r="U55" s="29"/>
      <c r="V55" s="32">
        <v>1</v>
      </c>
      <c r="W55" s="318">
        <v>1.5</v>
      </c>
      <c r="X55" s="319"/>
      <c r="Y55" s="160">
        <f t="shared" si="17"/>
        <v>2.5</v>
      </c>
      <c r="Z55" s="159">
        <f t="shared" si="18"/>
        <v>0</v>
      </c>
      <c r="AA55" s="327"/>
      <c r="AB55" s="400">
        <f t="shared" si="41"/>
        <v>0</v>
      </c>
      <c r="AC55" s="371"/>
      <c r="AD55" s="226">
        <f t="shared" si="19"/>
        <v>-40</v>
      </c>
      <c r="AE55" s="368">
        <f t="shared" si="34"/>
        <v>0</v>
      </c>
      <c r="AF55" s="339">
        <v>7.25</v>
      </c>
      <c r="AG55" s="338">
        <v>1.5</v>
      </c>
      <c r="AH55" s="336">
        <v>1.5</v>
      </c>
      <c r="AI55" s="161">
        <f t="shared" si="20"/>
        <v>1.5</v>
      </c>
      <c r="AJ55" s="162">
        <f t="shared" si="21"/>
        <v>7.25</v>
      </c>
      <c r="AK55" s="163">
        <f t="shared" si="35"/>
        <v>5.75</v>
      </c>
      <c r="AL55" s="164">
        <f t="shared" si="36"/>
        <v>1.5</v>
      </c>
      <c r="AM55" s="164">
        <f t="shared" si="37"/>
        <v>1.5</v>
      </c>
      <c r="AN55" s="164">
        <f t="shared" si="38"/>
        <v>7.25</v>
      </c>
      <c r="AO55" s="164">
        <f t="shared" si="39"/>
        <v>5.75</v>
      </c>
      <c r="AP55" s="610">
        <f t="shared" si="42"/>
        <v>1.5</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9</v>
      </c>
      <c r="AX55" s="165">
        <f t="shared" si="23"/>
        <v>9</v>
      </c>
      <c r="AY55" s="193" t="str">
        <f t="shared" si="24"/>
        <v/>
      </c>
      <c r="AZ55" s="183">
        <f t="shared" si="25"/>
        <v>9</v>
      </c>
      <c r="BA55" s="173">
        <f t="shared" si="26"/>
        <v>1</v>
      </c>
      <c r="BB55" s="174">
        <f t="shared" si="27"/>
        <v>1</v>
      </c>
      <c r="BC55" s="186" t="str">
        <f t="shared" si="48"/>
        <v/>
      </c>
      <c r="BD55" s="174">
        <f t="shared" si="28"/>
        <v>1</v>
      </c>
      <c r="BE55" s="201">
        <f t="shared" si="29"/>
        <v>1.5</v>
      </c>
      <c r="BF55" s="174">
        <f t="shared" si="30"/>
        <v>1.5</v>
      </c>
      <c r="BG55" s="186" t="str">
        <f t="shared" si="31"/>
        <v/>
      </c>
      <c r="BH55" s="175">
        <f t="shared" si="32"/>
        <v>1.5</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5" x14ac:dyDescent="0.45">
      <c r="A56" s="221"/>
      <c r="B56" s="222"/>
      <c r="C56" s="214">
        <v>45</v>
      </c>
      <c r="D56" s="205" t="s">
        <v>3497</v>
      </c>
      <c r="E56" s="16" t="s">
        <v>3450</v>
      </c>
      <c r="F56" s="17" t="s">
        <v>27</v>
      </c>
      <c r="G56" s="134">
        <v>42583</v>
      </c>
      <c r="H56" s="135">
        <v>42584</v>
      </c>
      <c r="I56" s="141" t="s">
        <v>27</v>
      </c>
      <c r="J56" s="25"/>
      <c r="K56" s="145"/>
      <c r="L56" s="28"/>
      <c r="M56" s="395">
        <v>42602</v>
      </c>
      <c r="N56" s="158">
        <f t="shared" si="33"/>
        <v>15</v>
      </c>
      <c r="O56" s="27"/>
      <c r="P56" s="27"/>
      <c r="Q56" s="27"/>
      <c r="R56" s="27"/>
      <c r="S56" s="27"/>
      <c r="T56" s="28" t="s">
        <v>27</v>
      </c>
      <c r="U56" s="29"/>
      <c r="V56" s="32">
        <v>0.25</v>
      </c>
      <c r="W56" s="318"/>
      <c r="X56" s="319"/>
      <c r="Y56" s="160">
        <f t="shared" si="17"/>
        <v>0.25</v>
      </c>
      <c r="Z56" s="159">
        <f t="shared" si="18"/>
        <v>0</v>
      </c>
      <c r="AA56" s="327"/>
      <c r="AB56" s="400">
        <f t="shared" si="41"/>
        <v>0</v>
      </c>
      <c r="AC56" s="371"/>
      <c r="AD56" s="226">
        <f t="shared" si="19"/>
        <v>-2.5</v>
      </c>
      <c r="AE56" s="368">
        <f t="shared" si="34"/>
        <v>0</v>
      </c>
      <c r="AF56" s="339">
        <v>2.5</v>
      </c>
      <c r="AG56" s="338">
        <v>0.5</v>
      </c>
      <c r="AH56" s="336"/>
      <c r="AI56" s="161">
        <f t="shared" si="20"/>
        <v>0.5</v>
      </c>
      <c r="AJ56" s="162">
        <f t="shared" si="21"/>
        <v>2.5</v>
      </c>
      <c r="AK56" s="163">
        <f t="shared" si="35"/>
        <v>2.5</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15</v>
      </c>
      <c r="AX56" s="165" t="str">
        <f t="shared" si="23"/>
        <v/>
      </c>
      <c r="AY56" s="193" t="str">
        <f t="shared" si="24"/>
        <v/>
      </c>
      <c r="AZ56" s="183">
        <f t="shared" si="25"/>
        <v>15</v>
      </c>
      <c r="BA56" s="173">
        <f t="shared" si="26"/>
        <v>0.25</v>
      </c>
      <c r="BB56" s="174" t="str">
        <f t="shared" si="27"/>
        <v/>
      </c>
      <c r="BC56" s="186" t="str">
        <f t="shared" si="48"/>
        <v/>
      </c>
      <c r="BD56" s="174">
        <f t="shared" si="28"/>
        <v>0.25</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5" x14ac:dyDescent="0.45">
      <c r="A57" s="221"/>
      <c r="B57" s="222"/>
      <c r="C57" s="213">
        <v>46</v>
      </c>
      <c r="D57" s="205" t="s">
        <v>3479</v>
      </c>
      <c r="E57" s="22" t="s">
        <v>3498</v>
      </c>
      <c r="F57" s="17" t="s">
        <v>27</v>
      </c>
      <c r="G57" s="134">
        <v>42661</v>
      </c>
      <c r="H57" s="135">
        <v>42675</v>
      </c>
      <c r="I57" s="141" t="s">
        <v>27</v>
      </c>
      <c r="J57" s="25"/>
      <c r="K57" s="145"/>
      <c r="L57" s="28"/>
      <c r="M57" s="395">
        <v>42688</v>
      </c>
      <c r="N57" s="158">
        <f t="shared" si="33"/>
        <v>20</v>
      </c>
      <c r="O57" s="27"/>
      <c r="P57" s="27"/>
      <c r="Q57" s="27" t="s">
        <v>27</v>
      </c>
      <c r="R57" s="27"/>
      <c r="S57" s="27"/>
      <c r="T57" s="28"/>
      <c r="U57" s="29"/>
      <c r="V57" s="32">
        <v>0.25</v>
      </c>
      <c r="W57" s="318">
        <v>0.25</v>
      </c>
      <c r="X57" s="319"/>
      <c r="Y57" s="160">
        <f t="shared" si="17"/>
        <v>0.5</v>
      </c>
      <c r="Z57" s="159">
        <f t="shared" si="18"/>
        <v>0</v>
      </c>
      <c r="AA57" s="327"/>
      <c r="AB57" s="400">
        <f t="shared" si="41"/>
        <v>0</v>
      </c>
      <c r="AC57" s="371"/>
      <c r="AD57" s="226">
        <f t="shared" si="19"/>
        <v>-7.5</v>
      </c>
      <c r="AE57" s="368">
        <f t="shared" si="34"/>
        <v>0</v>
      </c>
      <c r="AF57" s="339">
        <v>0.25</v>
      </c>
      <c r="AG57" s="338">
        <v>0.25</v>
      </c>
      <c r="AH57" s="336">
        <v>0.25</v>
      </c>
      <c r="AI57" s="161">
        <f t="shared" si="20"/>
        <v>0.25</v>
      </c>
      <c r="AJ57" s="162">
        <f t="shared" si="21"/>
        <v>0.25</v>
      </c>
      <c r="AK57" s="163">
        <f t="shared" si="35"/>
        <v>0</v>
      </c>
      <c r="AL57" s="164">
        <f t="shared" si="36"/>
        <v>0</v>
      </c>
      <c r="AM57" s="164">
        <f t="shared" si="37"/>
        <v>0</v>
      </c>
      <c r="AN57" s="164">
        <f t="shared" si="38"/>
        <v>0</v>
      </c>
      <c r="AO57" s="164">
        <f t="shared" si="39"/>
        <v>0</v>
      </c>
      <c r="AP57" s="610">
        <f t="shared" si="42"/>
        <v>0.25</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20</v>
      </c>
      <c r="AX57" s="165" t="str">
        <f t="shared" si="23"/>
        <v/>
      </c>
      <c r="AY57" s="193" t="str">
        <f t="shared" si="24"/>
        <v/>
      </c>
      <c r="AZ57" s="183">
        <f t="shared" si="25"/>
        <v>20</v>
      </c>
      <c r="BA57" s="173">
        <f t="shared" si="26"/>
        <v>0.25</v>
      </c>
      <c r="BB57" s="174" t="str">
        <f t="shared" si="27"/>
        <v/>
      </c>
      <c r="BC57" s="186" t="str">
        <f t="shared" si="48"/>
        <v/>
      </c>
      <c r="BD57" s="174">
        <f t="shared" si="28"/>
        <v>0.25</v>
      </c>
      <c r="BE57" s="201">
        <f t="shared" si="29"/>
        <v>0.25</v>
      </c>
      <c r="BF57" s="174" t="str">
        <f t="shared" si="30"/>
        <v/>
      </c>
      <c r="BG57" s="186" t="str">
        <f t="shared" si="31"/>
        <v/>
      </c>
      <c r="BH57" s="175">
        <f t="shared" si="32"/>
        <v>0.25</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5" x14ac:dyDescent="0.45">
      <c r="A58" s="221"/>
      <c r="B58" s="222"/>
      <c r="C58" s="214">
        <v>47</v>
      </c>
      <c r="D58" s="205" t="s">
        <v>3479</v>
      </c>
      <c r="E58" s="16" t="s">
        <v>3480</v>
      </c>
      <c r="F58" s="17" t="s">
        <v>27</v>
      </c>
      <c r="G58" s="134">
        <v>42689</v>
      </c>
      <c r="H58" s="135">
        <v>42699</v>
      </c>
      <c r="I58" s="141" t="s">
        <v>27</v>
      </c>
      <c r="J58" s="25"/>
      <c r="K58" s="145"/>
      <c r="L58" s="28"/>
      <c r="M58" s="395">
        <v>42699</v>
      </c>
      <c r="N58" s="158">
        <f t="shared" si="33"/>
        <v>9</v>
      </c>
      <c r="O58" s="27"/>
      <c r="P58" s="27"/>
      <c r="Q58" s="27" t="s">
        <v>27</v>
      </c>
      <c r="R58" s="27"/>
      <c r="S58" s="27"/>
      <c r="T58" s="28"/>
      <c r="U58" s="29"/>
      <c r="V58" s="32">
        <v>0.25</v>
      </c>
      <c r="W58" s="318">
        <v>0.25</v>
      </c>
      <c r="X58" s="319"/>
      <c r="Y58" s="160">
        <f t="shared" si="17"/>
        <v>0.5</v>
      </c>
      <c r="Z58" s="159">
        <f t="shared" si="18"/>
        <v>0</v>
      </c>
      <c r="AA58" s="327"/>
      <c r="AB58" s="400">
        <f t="shared" si="41"/>
        <v>0</v>
      </c>
      <c r="AC58" s="371"/>
      <c r="AD58" s="226">
        <f t="shared" si="19"/>
        <v>-7.5</v>
      </c>
      <c r="AE58" s="368">
        <f t="shared" si="34"/>
        <v>0</v>
      </c>
      <c r="AF58" s="339">
        <v>0.75</v>
      </c>
      <c r="AG58" s="338">
        <v>0.75</v>
      </c>
      <c r="AH58" s="336">
        <v>0.75</v>
      </c>
      <c r="AI58" s="161">
        <f t="shared" si="20"/>
        <v>0.75</v>
      </c>
      <c r="AJ58" s="162">
        <f t="shared" si="21"/>
        <v>0.75</v>
      </c>
      <c r="AK58" s="163">
        <f t="shared" si="35"/>
        <v>0</v>
      </c>
      <c r="AL58" s="164">
        <f t="shared" si="36"/>
        <v>0</v>
      </c>
      <c r="AM58" s="164">
        <f t="shared" si="37"/>
        <v>0</v>
      </c>
      <c r="AN58" s="164">
        <f t="shared" si="38"/>
        <v>0</v>
      </c>
      <c r="AO58" s="164">
        <f t="shared" si="39"/>
        <v>0</v>
      </c>
      <c r="AP58" s="610">
        <f t="shared" si="42"/>
        <v>0.75</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9</v>
      </c>
      <c r="AX58" s="165" t="str">
        <f t="shared" si="23"/>
        <v/>
      </c>
      <c r="AY58" s="193" t="str">
        <f t="shared" si="24"/>
        <v/>
      </c>
      <c r="AZ58" s="183">
        <f t="shared" si="25"/>
        <v>9</v>
      </c>
      <c r="BA58" s="173">
        <f t="shared" si="26"/>
        <v>0.25</v>
      </c>
      <c r="BB58" s="174" t="str">
        <f t="shared" si="27"/>
        <v/>
      </c>
      <c r="BC58" s="186" t="str">
        <f t="shared" si="48"/>
        <v/>
      </c>
      <c r="BD58" s="174">
        <f t="shared" si="28"/>
        <v>0.25</v>
      </c>
      <c r="BE58" s="201">
        <f t="shared" si="29"/>
        <v>0.25</v>
      </c>
      <c r="BF58" s="174" t="str">
        <f t="shared" si="30"/>
        <v/>
      </c>
      <c r="BG58" s="186" t="str">
        <f t="shared" si="31"/>
        <v/>
      </c>
      <c r="BH58" s="175">
        <f t="shared" si="32"/>
        <v>0.25</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5" x14ac:dyDescent="0.45">
      <c r="A59" s="221"/>
      <c r="B59" s="222"/>
      <c r="C59" s="214">
        <v>48</v>
      </c>
      <c r="D59" s="205" t="s">
        <v>3499</v>
      </c>
      <c r="E59" s="16" t="s">
        <v>3500</v>
      </c>
      <c r="F59" s="17" t="s">
        <v>27</v>
      </c>
      <c r="G59" s="134">
        <v>42542</v>
      </c>
      <c r="H59" s="135">
        <v>42542</v>
      </c>
      <c r="I59" s="141" t="s">
        <v>27</v>
      </c>
      <c r="J59" s="25"/>
      <c r="K59" s="145"/>
      <c r="L59" s="28"/>
      <c r="M59" s="395">
        <v>42571</v>
      </c>
      <c r="N59" s="158">
        <f t="shared" si="33"/>
        <v>22</v>
      </c>
      <c r="O59" s="27"/>
      <c r="P59" s="27"/>
      <c r="Q59" s="27"/>
      <c r="R59" s="27"/>
      <c r="S59" s="27"/>
      <c r="T59" s="28" t="s">
        <v>27</v>
      </c>
      <c r="U59" s="29"/>
      <c r="V59" s="32">
        <v>0.25</v>
      </c>
      <c r="W59" s="318">
        <v>0.25</v>
      </c>
      <c r="X59" s="319"/>
      <c r="Y59" s="160">
        <f t="shared" si="17"/>
        <v>0.5</v>
      </c>
      <c r="Z59" s="159">
        <f t="shared" si="18"/>
        <v>0</v>
      </c>
      <c r="AA59" s="327"/>
      <c r="AB59" s="400">
        <f t="shared" si="41"/>
        <v>0</v>
      </c>
      <c r="AC59" s="371"/>
      <c r="AD59" s="226">
        <f t="shared" si="19"/>
        <v>-7.5</v>
      </c>
      <c r="AE59" s="368">
        <f t="shared" si="34"/>
        <v>0</v>
      </c>
      <c r="AF59" s="339">
        <v>5.36</v>
      </c>
      <c r="AG59" s="338">
        <v>5.36</v>
      </c>
      <c r="AH59" s="336">
        <v>5.36</v>
      </c>
      <c r="AI59" s="161">
        <f t="shared" si="20"/>
        <v>5.36</v>
      </c>
      <c r="AJ59" s="162">
        <f t="shared" si="21"/>
        <v>5.36</v>
      </c>
      <c r="AK59" s="163">
        <f t="shared" si="35"/>
        <v>0</v>
      </c>
      <c r="AL59" s="164">
        <f t="shared" si="36"/>
        <v>0</v>
      </c>
      <c r="AM59" s="164">
        <f t="shared" si="37"/>
        <v>0</v>
      </c>
      <c r="AN59" s="164">
        <f t="shared" si="38"/>
        <v>0</v>
      </c>
      <c r="AO59" s="164">
        <f t="shared" si="39"/>
        <v>0</v>
      </c>
      <c r="AP59" s="610" t="str">
        <f t="shared" si="42"/>
        <v xml:space="preserve"> </v>
      </c>
      <c r="AQ59" s="613">
        <f t="shared" si="40"/>
        <v>5.36</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22</v>
      </c>
      <c r="AX59" s="165" t="str">
        <f t="shared" si="23"/>
        <v/>
      </c>
      <c r="AY59" s="193" t="str">
        <f t="shared" si="24"/>
        <v/>
      </c>
      <c r="AZ59" s="183">
        <f t="shared" si="25"/>
        <v>22</v>
      </c>
      <c r="BA59" s="173">
        <f t="shared" si="26"/>
        <v>0.25</v>
      </c>
      <c r="BB59" s="174" t="str">
        <f t="shared" si="27"/>
        <v/>
      </c>
      <c r="BC59" s="186" t="str">
        <f t="shared" si="48"/>
        <v/>
      </c>
      <c r="BD59" s="174">
        <f t="shared" si="28"/>
        <v>0.25</v>
      </c>
      <c r="BE59" s="201">
        <f t="shared" si="29"/>
        <v>0.25</v>
      </c>
      <c r="BF59" s="174" t="str">
        <f t="shared" si="30"/>
        <v/>
      </c>
      <c r="BG59" s="186" t="str">
        <f t="shared" si="31"/>
        <v/>
      </c>
      <c r="BH59" s="175">
        <f t="shared" si="32"/>
        <v>0.25</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5" x14ac:dyDescent="0.45">
      <c r="A60" s="221"/>
      <c r="B60" s="222"/>
      <c r="C60" s="213">
        <v>49</v>
      </c>
      <c r="D60" s="209" t="s">
        <v>3501</v>
      </c>
      <c r="E60" s="19" t="s">
        <v>3502</v>
      </c>
      <c r="F60" s="17" t="s">
        <v>27</v>
      </c>
      <c r="G60" s="138">
        <v>42572</v>
      </c>
      <c r="H60" s="137">
        <v>42576</v>
      </c>
      <c r="I60" s="143" t="s">
        <v>27</v>
      </c>
      <c r="J60" s="80"/>
      <c r="K60" s="147"/>
      <c r="L60" s="30"/>
      <c r="M60" s="396">
        <v>42580</v>
      </c>
      <c r="N60" s="158">
        <f t="shared" si="33"/>
        <v>7</v>
      </c>
      <c r="O60" s="27" t="s">
        <v>27</v>
      </c>
      <c r="P60" s="27"/>
      <c r="Q60" s="27"/>
      <c r="R60" s="27"/>
      <c r="S60" s="27"/>
      <c r="T60" s="30"/>
      <c r="U60" s="31"/>
      <c r="V60" s="32">
        <v>1</v>
      </c>
      <c r="W60" s="320">
        <v>0.25</v>
      </c>
      <c r="X60" s="318"/>
      <c r="Y60" s="160">
        <f t="shared" si="17"/>
        <v>1.25</v>
      </c>
      <c r="Z60" s="159">
        <f t="shared" si="18"/>
        <v>0</v>
      </c>
      <c r="AA60" s="328"/>
      <c r="AB60" s="400">
        <f t="shared" si="41"/>
        <v>0</v>
      </c>
      <c r="AC60" s="371"/>
      <c r="AD60" s="226">
        <f t="shared" si="19"/>
        <v>-15</v>
      </c>
      <c r="AE60" s="368">
        <f t="shared" si="34"/>
        <v>0</v>
      </c>
      <c r="AF60" s="340">
        <v>0.25</v>
      </c>
      <c r="AG60" s="341">
        <v>0.25</v>
      </c>
      <c r="AH60" s="339">
        <v>0.25</v>
      </c>
      <c r="AI60" s="161">
        <f t="shared" si="20"/>
        <v>0.25</v>
      </c>
      <c r="AJ60" s="162">
        <f t="shared" si="21"/>
        <v>0.25</v>
      </c>
      <c r="AK60" s="163">
        <f t="shared" si="35"/>
        <v>0</v>
      </c>
      <c r="AL60" s="164">
        <f t="shared" si="36"/>
        <v>0</v>
      </c>
      <c r="AM60" s="164">
        <f t="shared" si="37"/>
        <v>0</v>
      </c>
      <c r="AN60" s="164">
        <f t="shared" si="38"/>
        <v>0</v>
      </c>
      <c r="AO60" s="164">
        <f t="shared" si="39"/>
        <v>0</v>
      </c>
      <c r="AP60" s="610">
        <f t="shared" si="42"/>
        <v>0.25</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7</v>
      </c>
      <c r="AX60" s="165" t="str">
        <f t="shared" si="23"/>
        <v/>
      </c>
      <c r="AY60" s="193" t="str">
        <f t="shared" si="24"/>
        <v/>
      </c>
      <c r="AZ60" s="183">
        <f t="shared" si="25"/>
        <v>7</v>
      </c>
      <c r="BA60" s="173">
        <f t="shared" si="26"/>
        <v>1</v>
      </c>
      <c r="BB60" s="174" t="str">
        <f t="shared" si="27"/>
        <v/>
      </c>
      <c r="BC60" s="186" t="str">
        <f t="shared" si="48"/>
        <v/>
      </c>
      <c r="BD60" s="174">
        <f t="shared" si="28"/>
        <v>1</v>
      </c>
      <c r="BE60" s="201">
        <f t="shared" si="29"/>
        <v>0.25</v>
      </c>
      <c r="BF60" s="174" t="str">
        <f t="shared" si="30"/>
        <v/>
      </c>
      <c r="BG60" s="186" t="str">
        <f t="shared" si="31"/>
        <v/>
      </c>
      <c r="BH60" s="175">
        <f t="shared" si="32"/>
        <v>0.25</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5" x14ac:dyDescent="0.45">
      <c r="A61" s="221"/>
      <c r="B61" s="222"/>
      <c r="C61" s="214">
        <v>50</v>
      </c>
      <c r="D61" s="205" t="s">
        <v>3503</v>
      </c>
      <c r="E61" s="24" t="s">
        <v>3502</v>
      </c>
      <c r="F61" s="17" t="s">
        <v>27</v>
      </c>
      <c r="G61" s="134">
        <v>42712</v>
      </c>
      <c r="H61" s="139">
        <v>42717</v>
      </c>
      <c r="I61" s="141" t="s">
        <v>27</v>
      </c>
      <c r="J61" s="25"/>
      <c r="K61" s="145"/>
      <c r="L61" s="28"/>
      <c r="M61" s="395">
        <v>42731</v>
      </c>
      <c r="N61" s="158">
        <f t="shared" si="33"/>
        <v>14</v>
      </c>
      <c r="O61" s="27"/>
      <c r="P61" s="27"/>
      <c r="Q61" s="27" t="s">
        <v>27</v>
      </c>
      <c r="R61" s="27"/>
      <c r="S61" s="27"/>
      <c r="T61" s="27"/>
      <c r="U61" s="28"/>
      <c r="V61" s="32">
        <v>0.25</v>
      </c>
      <c r="W61" s="318">
        <v>0.25</v>
      </c>
      <c r="X61" s="318"/>
      <c r="Y61" s="160">
        <f t="shared" si="17"/>
        <v>0.5</v>
      </c>
      <c r="Z61" s="159">
        <f t="shared" si="18"/>
        <v>0</v>
      </c>
      <c r="AA61" s="327"/>
      <c r="AB61" s="400">
        <f t="shared" si="41"/>
        <v>0</v>
      </c>
      <c r="AC61" s="371"/>
      <c r="AD61" s="226">
        <f t="shared" si="19"/>
        <v>-7.5</v>
      </c>
      <c r="AE61" s="368">
        <f t="shared" si="34"/>
        <v>0</v>
      </c>
      <c r="AF61" s="339">
        <v>0.5</v>
      </c>
      <c r="AG61" s="342">
        <v>0.5</v>
      </c>
      <c r="AH61" s="339">
        <v>0.5</v>
      </c>
      <c r="AI61" s="161">
        <f t="shared" si="20"/>
        <v>0.5</v>
      </c>
      <c r="AJ61" s="162">
        <f t="shared" si="21"/>
        <v>0.5</v>
      </c>
      <c r="AK61" s="163">
        <f t="shared" si="35"/>
        <v>0</v>
      </c>
      <c r="AL61" s="164">
        <f t="shared" si="36"/>
        <v>0</v>
      </c>
      <c r="AM61" s="164">
        <f t="shared" si="37"/>
        <v>0</v>
      </c>
      <c r="AN61" s="164">
        <f t="shared" si="38"/>
        <v>0</v>
      </c>
      <c r="AO61" s="164">
        <f t="shared" si="39"/>
        <v>0</v>
      </c>
      <c r="AP61" s="610">
        <f t="shared" si="42"/>
        <v>0.5</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14</v>
      </c>
      <c r="AX61" s="165" t="str">
        <f t="shared" si="23"/>
        <v/>
      </c>
      <c r="AY61" s="193" t="str">
        <f t="shared" si="24"/>
        <v/>
      </c>
      <c r="AZ61" s="183">
        <f t="shared" si="25"/>
        <v>14</v>
      </c>
      <c r="BA61" s="173">
        <f t="shared" si="26"/>
        <v>0.25</v>
      </c>
      <c r="BB61" s="174" t="str">
        <f t="shared" si="27"/>
        <v/>
      </c>
      <c r="BC61" s="186" t="str">
        <f t="shared" si="48"/>
        <v/>
      </c>
      <c r="BD61" s="174">
        <f t="shared" si="28"/>
        <v>0.25</v>
      </c>
      <c r="BE61" s="201">
        <f t="shared" si="29"/>
        <v>0.25</v>
      </c>
      <c r="BF61" s="174" t="str">
        <f t="shared" si="30"/>
        <v/>
      </c>
      <c r="BG61" s="186" t="str">
        <f t="shared" si="31"/>
        <v/>
      </c>
      <c r="BH61" s="175">
        <f t="shared" si="32"/>
        <v>0.25</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5" x14ac:dyDescent="0.45">
      <c r="A62" s="219"/>
      <c r="B62" s="220"/>
      <c r="C62" s="213">
        <v>51</v>
      </c>
      <c r="D62" s="204" t="s">
        <v>3504</v>
      </c>
      <c r="E62" s="35" t="s">
        <v>3505</v>
      </c>
      <c r="F62" s="34" t="s">
        <v>27</v>
      </c>
      <c r="G62" s="131">
        <v>42612</v>
      </c>
      <c r="H62" s="136">
        <v>42641</v>
      </c>
      <c r="I62" s="140" t="s">
        <v>27</v>
      </c>
      <c r="J62" s="78"/>
      <c r="K62" s="144"/>
      <c r="L62" s="119"/>
      <c r="M62" s="395">
        <v>42656</v>
      </c>
      <c r="N62" s="158">
        <f t="shared" si="33"/>
        <v>33</v>
      </c>
      <c r="O62" s="321" t="s">
        <v>27</v>
      </c>
      <c r="P62" s="315"/>
      <c r="Q62" s="315"/>
      <c r="R62" s="315"/>
      <c r="S62" s="315"/>
      <c r="T62" s="315"/>
      <c r="U62" s="316"/>
      <c r="V62" s="167">
        <v>0.25</v>
      </c>
      <c r="W62" s="313">
        <v>0.25</v>
      </c>
      <c r="X62" s="313"/>
      <c r="Y62" s="160">
        <f t="shared" si="17"/>
        <v>0.5</v>
      </c>
      <c r="Z62" s="159">
        <f t="shared" si="18"/>
        <v>0</v>
      </c>
      <c r="AA62" s="326"/>
      <c r="AB62" s="400">
        <f t="shared" si="41"/>
        <v>0</v>
      </c>
      <c r="AC62" s="370"/>
      <c r="AD62" s="226">
        <f t="shared" si="19"/>
        <v>-7.5</v>
      </c>
      <c r="AE62" s="368">
        <f t="shared" si="34"/>
        <v>0</v>
      </c>
      <c r="AF62" s="331">
        <v>0.5</v>
      </c>
      <c r="AG62" s="332">
        <v>0.5</v>
      </c>
      <c r="AH62" s="331">
        <v>0.5</v>
      </c>
      <c r="AI62" s="161">
        <f t="shared" si="20"/>
        <v>0.5</v>
      </c>
      <c r="AJ62" s="162">
        <f t="shared" si="21"/>
        <v>0.5</v>
      </c>
      <c r="AK62" s="163">
        <f t="shared" si="35"/>
        <v>0</v>
      </c>
      <c r="AL62" s="164">
        <f t="shared" si="36"/>
        <v>0</v>
      </c>
      <c r="AM62" s="164">
        <f t="shared" si="37"/>
        <v>0</v>
      </c>
      <c r="AN62" s="164">
        <f t="shared" si="38"/>
        <v>0</v>
      </c>
      <c r="AO62" s="164">
        <f t="shared" si="39"/>
        <v>0</v>
      </c>
      <c r="AP62" s="610">
        <f t="shared" si="42"/>
        <v>0.5</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33</v>
      </c>
      <c r="AX62" s="165" t="str">
        <f t="shared" si="23"/>
        <v/>
      </c>
      <c r="AY62" s="193" t="str">
        <f t="shared" si="24"/>
        <v/>
      </c>
      <c r="AZ62" s="183">
        <f t="shared" si="25"/>
        <v>33</v>
      </c>
      <c r="BA62" s="173">
        <f t="shared" si="26"/>
        <v>0.25</v>
      </c>
      <c r="BB62" s="174" t="str">
        <f t="shared" si="27"/>
        <v/>
      </c>
      <c r="BC62" s="186" t="str">
        <f t="shared" si="48"/>
        <v/>
      </c>
      <c r="BD62" s="174">
        <f t="shared" si="28"/>
        <v>0.25</v>
      </c>
      <c r="BE62" s="201">
        <f t="shared" si="29"/>
        <v>0.25</v>
      </c>
      <c r="BF62" s="174" t="str">
        <f t="shared" si="30"/>
        <v/>
      </c>
      <c r="BG62" s="186" t="str">
        <f t="shared" si="31"/>
        <v/>
      </c>
      <c r="BH62" s="175">
        <f t="shared" si="32"/>
        <v>0.25</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5" x14ac:dyDescent="0.45">
      <c r="A63" s="219"/>
      <c r="B63" s="220"/>
      <c r="C63" s="213">
        <v>52</v>
      </c>
      <c r="D63" s="204" t="s">
        <v>3506</v>
      </c>
      <c r="E63" s="33" t="s">
        <v>3466</v>
      </c>
      <c r="F63" s="34" t="s">
        <v>27</v>
      </c>
      <c r="G63" s="131">
        <v>42629</v>
      </c>
      <c r="H63" s="133">
        <v>42634</v>
      </c>
      <c r="I63" s="140" t="s">
        <v>27</v>
      </c>
      <c r="J63" s="78"/>
      <c r="K63" s="144"/>
      <c r="L63" s="119"/>
      <c r="M63" s="394">
        <v>42646</v>
      </c>
      <c r="N63" s="158">
        <f t="shared" si="33"/>
        <v>12</v>
      </c>
      <c r="O63" s="315"/>
      <c r="P63" s="315"/>
      <c r="Q63" s="315" t="s">
        <v>27</v>
      </c>
      <c r="R63" s="315"/>
      <c r="S63" s="315"/>
      <c r="T63" s="316"/>
      <c r="U63" s="317"/>
      <c r="V63" s="167">
        <v>0.25</v>
      </c>
      <c r="W63" s="313">
        <v>0.25</v>
      </c>
      <c r="X63" s="313"/>
      <c r="Y63" s="160">
        <f t="shared" si="17"/>
        <v>0.5</v>
      </c>
      <c r="Z63" s="159">
        <f t="shared" si="18"/>
        <v>0</v>
      </c>
      <c r="AA63" s="326"/>
      <c r="AB63" s="400">
        <f t="shared" si="41"/>
        <v>0</v>
      </c>
      <c r="AC63" s="370"/>
      <c r="AD63" s="226">
        <f t="shared" si="19"/>
        <v>-7.5</v>
      </c>
      <c r="AE63" s="368">
        <f t="shared" si="34"/>
        <v>0</v>
      </c>
      <c r="AF63" s="331">
        <v>3.86</v>
      </c>
      <c r="AG63" s="333">
        <v>3.86</v>
      </c>
      <c r="AH63" s="334">
        <v>3.86</v>
      </c>
      <c r="AI63" s="161">
        <f t="shared" si="20"/>
        <v>3.86</v>
      </c>
      <c r="AJ63" s="162">
        <f t="shared" si="21"/>
        <v>3.86</v>
      </c>
      <c r="AK63" s="163">
        <f t="shared" si="35"/>
        <v>0</v>
      </c>
      <c r="AL63" s="164">
        <f t="shared" si="36"/>
        <v>0</v>
      </c>
      <c r="AM63" s="164">
        <f t="shared" si="37"/>
        <v>0</v>
      </c>
      <c r="AN63" s="164">
        <f t="shared" si="38"/>
        <v>0</v>
      </c>
      <c r="AO63" s="164">
        <f t="shared" si="39"/>
        <v>0</v>
      </c>
      <c r="AP63" s="610">
        <f t="shared" si="42"/>
        <v>3.86</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12</v>
      </c>
      <c r="AX63" s="165" t="str">
        <f t="shared" si="23"/>
        <v/>
      </c>
      <c r="AY63" s="193" t="str">
        <f t="shared" si="24"/>
        <v/>
      </c>
      <c r="AZ63" s="183">
        <f t="shared" si="25"/>
        <v>12</v>
      </c>
      <c r="BA63" s="173">
        <f t="shared" si="26"/>
        <v>0.25</v>
      </c>
      <c r="BB63" s="174" t="str">
        <f t="shared" si="27"/>
        <v/>
      </c>
      <c r="BC63" s="186" t="str">
        <f t="shared" si="48"/>
        <v/>
      </c>
      <c r="BD63" s="174">
        <f t="shared" si="28"/>
        <v>0.25</v>
      </c>
      <c r="BE63" s="201">
        <f t="shared" si="29"/>
        <v>0.25</v>
      </c>
      <c r="BF63" s="174" t="str">
        <f t="shared" si="30"/>
        <v/>
      </c>
      <c r="BG63" s="186" t="str">
        <f t="shared" si="31"/>
        <v/>
      </c>
      <c r="BH63" s="175">
        <f t="shared" si="32"/>
        <v>0.25</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5" x14ac:dyDescent="0.45">
      <c r="A64" s="219"/>
      <c r="B64" s="220"/>
      <c r="C64" s="213">
        <v>53</v>
      </c>
      <c r="D64" s="204" t="s">
        <v>3475</v>
      </c>
      <c r="E64" s="33" t="s">
        <v>3455</v>
      </c>
      <c r="F64" s="34" t="s">
        <v>27</v>
      </c>
      <c r="G64" s="134">
        <v>42746</v>
      </c>
      <c r="H64" s="135">
        <v>42748</v>
      </c>
      <c r="I64" s="141" t="s">
        <v>27</v>
      </c>
      <c r="J64" s="25"/>
      <c r="K64" s="145"/>
      <c r="L64" s="28"/>
      <c r="M64" s="395">
        <v>42748</v>
      </c>
      <c r="N64" s="158">
        <f t="shared" si="33"/>
        <v>3</v>
      </c>
      <c r="O64" s="315"/>
      <c r="P64" s="315"/>
      <c r="Q64" s="315" t="s">
        <v>27</v>
      </c>
      <c r="R64" s="315"/>
      <c r="S64" s="315"/>
      <c r="T64" s="316"/>
      <c r="U64" s="317"/>
      <c r="V64" s="167">
        <v>0.25</v>
      </c>
      <c r="W64" s="313">
        <v>0.25</v>
      </c>
      <c r="X64" s="313"/>
      <c r="Y64" s="160">
        <f t="shared" si="17"/>
        <v>0.5</v>
      </c>
      <c r="Z64" s="159">
        <f t="shared" si="18"/>
        <v>0</v>
      </c>
      <c r="AA64" s="326"/>
      <c r="AB64" s="400">
        <f t="shared" si="41"/>
        <v>0</v>
      </c>
      <c r="AC64" s="370"/>
      <c r="AD64" s="226">
        <f t="shared" si="19"/>
        <v>-7.5</v>
      </c>
      <c r="AE64" s="368">
        <f t="shared" si="34"/>
        <v>0</v>
      </c>
      <c r="AF64" s="331">
        <v>2</v>
      </c>
      <c r="AG64" s="333">
        <v>2</v>
      </c>
      <c r="AH64" s="334">
        <v>2</v>
      </c>
      <c r="AI64" s="161">
        <f t="shared" si="20"/>
        <v>2</v>
      </c>
      <c r="AJ64" s="162">
        <f t="shared" si="21"/>
        <v>2</v>
      </c>
      <c r="AK64" s="163">
        <f t="shared" si="35"/>
        <v>0</v>
      </c>
      <c r="AL64" s="164">
        <f t="shared" si="36"/>
        <v>0</v>
      </c>
      <c r="AM64" s="164">
        <f t="shared" si="37"/>
        <v>0</v>
      </c>
      <c r="AN64" s="164">
        <f t="shared" si="38"/>
        <v>0</v>
      </c>
      <c r="AO64" s="164">
        <f t="shared" si="39"/>
        <v>0</v>
      </c>
      <c r="AP64" s="610">
        <f t="shared" si="42"/>
        <v>2</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3</v>
      </c>
      <c r="AX64" s="165" t="str">
        <f t="shared" si="23"/>
        <v/>
      </c>
      <c r="AY64" s="193" t="str">
        <f t="shared" si="24"/>
        <v/>
      </c>
      <c r="AZ64" s="183">
        <f t="shared" si="25"/>
        <v>3</v>
      </c>
      <c r="BA64" s="173">
        <f t="shared" si="26"/>
        <v>0.25</v>
      </c>
      <c r="BB64" s="174" t="str">
        <f t="shared" si="27"/>
        <v/>
      </c>
      <c r="BC64" s="186" t="str">
        <f t="shared" si="48"/>
        <v/>
      </c>
      <c r="BD64" s="174">
        <f t="shared" si="28"/>
        <v>0.25</v>
      </c>
      <c r="BE64" s="201">
        <f t="shared" si="29"/>
        <v>0.25</v>
      </c>
      <c r="BF64" s="174" t="str">
        <f t="shared" si="30"/>
        <v/>
      </c>
      <c r="BG64" s="186" t="str">
        <f t="shared" si="31"/>
        <v/>
      </c>
      <c r="BH64" s="175">
        <f t="shared" si="32"/>
        <v>0.25</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t="s">
        <v>3507</v>
      </c>
      <c r="E65" s="33" t="s">
        <v>2608</v>
      </c>
      <c r="F65" s="34" t="s">
        <v>27</v>
      </c>
      <c r="G65" s="134">
        <v>42590</v>
      </c>
      <c r="H65" s="135">
        <v>42591</v>
      </c>
      <c r="I65" s="141" t="s">
        <v>27</v>
      </c>
      <c r="J65" s="25"/>
      <c r="K65" s="145"/>
      <c r="L65" s="28"/>
      <c r="M65" s="395">
        <v>42591</v>
      </c>
      <c r="N65" s="158">
        <f t="shared" si="33"/>
        <v>2</v>
      </c>
      <c r="O65" s="315" t="s">
        <v>27</v>
      </c>
      <c r="P65" s="315"/>
      <c r="Q65" s="315"/>
      <c r="R65" s="315"/>
      <c r="S65" s="315"/>
      <c r="T65" s="316"/>
      <c r="U65" s="317"/>
      <c r="V65" s="167">
        <v>0.5</v>
      </c>
      <c r="W65" s="313"/>
      <c r="X65" s="313"/>
      <c r="Y65" s="160">
        <f t="shared" si="17"/>
        <v>0.5</v>
      </c>
      <c r="Z65" s="159">
        <f t="shared" si="18"/>
        <v>0</v>
      </c>
      <c r="AA65" s="326"/>
      <c r="AB65" s="400">
        <f t="shared" si="41"/>
        <v>0</v>
      </c>
      <c r="AC65" s="370"/>
      <c r="AD65" s="226">
        <f t="shared" si="19"/>
        <v>-5</v>
      </c>
      <c r="AE65" s="368">
        <f t="shared" si="34"/>
        <v>0</v>
      </c>
      <c r="AF65" s="331">
        <v>13.5</v>
      </c>
      <c r="AG65" s="333">
        <v>13.5</v>
      </c>
      <c r="AH65" s="334">
        <v>13.5</v>
      </c>
      <c r="AI65" s="161">
        <f t="shared" si="20"/>
        <v>13.5</v>
      </c>
      <c r="AJ65" s="162">
        <f t="shared" si="21"/>
        <v>13.5</v>
      </c>
      <c r="AK65" s="163">
        <f t="shared" si="35"/>
        <v>0</v>
      </c>
      <c r="AL65" s="164">
        <f t="shared" si="36"/>
        <v>0</v>
      </c>
      <c r="AM65" s="164">
        <f t="shared" si="37"/>
        <v>0</v>
      </c>
      <c r="AN65" s="164">
        <f t="shared" si="38"/>
        <v>0</v>
      </c>
      <c r="AO65" s="164">
        <f t="shared" si="39"/>
        <v>0</v>
      </c>
      <c r="AP65" s="610" t="str">
        <f t="shared" si="42"/>
        <v xml:space="preserve"> </v>
      </c>
      <c r="AQ65" s="613">
        <f t="shared" si="40"/>
        <v>13.5</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f t="shared" si="22"/>
        <v>2</v>
      </c>
      <c r="AX65" s="165" t="str">
        <f t="shared" si="23"/>
        <v/>
      </c>
      <c r="AY65" s="193" t="str">
        <f t="shared" si="24"/>
        <v/>
      </c>
      <c r="AZ65" s="183">
        <f t="shared" si="25"/>
        <v>2</v>
      </c>
      <c r="BA65" s="173">
        <f t="shared" si="26"/>
        <v>0.5</v>
      </c>
      <c r="BB65" s="174" t="str">
        <f t="shared" si="27"/>
        <v/>
      </c>
      <c r="BC65" s="186" t="str">
        <f t="shared" si="48"/>
        <v/>
      </c>
      <c r="BD65" s="174">
        <f t="shared" si="28"/>
        <v>0.5</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t="s">
        <v>3508</v>
      </c>
      <c r="E66" s="16" t="s">
        <v>3509</v>
      </c>
      <c r="F66" s="17" t="s">
        <v>27</v>
      </c>
      <c r="G66" s="134">
        <v>42758</v>
      </c>
      <c r="H66" s="135">
        <v>42764</v>
      </c>
      <c r="I66" s="141" t="s">
        <v>27</v>
      </c>
      <c r="J66" s="25"/>
      <c r="K66" s="145"/>
      <c r="L66" s="28"/>
      <c r="M66" s="395">
        <v>42758</v>
      </c>
      <c r="N66" s="158">
        <f t="shared" si="33"/>
        <v>1</v>
      </c>
      <c r="O66" s="27"/>
      <c r="P66" s="27"/>
      <c r="Q66" s="27" t="s">
        <v>27</v>
      </c>
      <c r="R66" s="27"/>
      <c r="S66" s="27"/>
      <c r="T66" s="28"/>
      <c r="U66" s="29"/>
      <c r="V66" s="167">
        <v>0.5</v>
      </c>
      <c r="W66" s="313"/>
      <c r="X66" s="313"/>
      <c r="Y66" s="160">
        <f t="shared" si="17"/>
        <v>0.5</v>
      </c>
      <c r="Z66" s="159">
        <f t="shared" si="18"/>
        <v>0</v>
      </c>
      <c r="AA66" s="327"/>
      <c r="AB66" s="400">
        <f t="shared" si="41"/>
        <v>0</v>
      </c>
      <c r="AC66" s="371"/>
      <c r="AD66" s="226">
        <f t="shared" si="19"/>
        <v>-5</v>
      </c>
      <c r="AE66" s="368">
        <f t="shared" si="34"/>
        <v>0</v>
      </c>
      <c r="AF66" s="339">
        <v>12</v>
      </c>
      <c r="AG66" s="338">
        <v>12</v>
      </c>
      <c r="AH66" s="336">
        <v>12</v>
      </c>
      <c r="AI66" s="161">
        <f t="shared" si="20"/>
        <v>12</v>
      </c>
      <c r="AJ66" s="162">
        <f t="shared" si="21"/>
        <v>12</v>
      </c>
      <c r="AK66" s="163">
        <f t="shared" si="35"/>
        <v>0</v>
      </c>
      <c r="AL66" s="164">
        <f t="shared" si="36"/>
        <v>0</v>
      </c>
      <c r="AM66" s="164">
        <f t="shared" si="37"/>
        <v>0</v>
      </c>
      <c r="AN66" s="164">
        <f t="shared" si="38"/>
        <v>0</v>
      </c>
      <c r="AO66" s="164">
        <f t="shared" si="39"/>
        <v>0</v>
      </c>
      <c r="AP66" s="610" t="str">
        <f t="shared" si="42"/>
        <v xml:space="preserve"> </v>
      </c>
      <c r="AQ66" s="613">
        <f t="shared" si="40"/>
        <v>12</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1</v>
      </c>
      <c r="AX66" s="165" t="str">
        <f t="shared" si="23"/>
        <v/>
      </c>
      <c r="AY66" s="193" t="str">
        <f t="shared" si="24"/>
        <v/>
      </c>
      <c r="AZ66" s="183">
        <f t="shared" si="25"/>
        <v>1</v>
      </c>
      <c r="BA66" s="173">
        <f t="shared" si="26"/>
        <v>0.5</v>
      </c>
      <c r="BB66" s="174" t="str">
        <f t="shared" si="27"/>
        <v/>
      </c>
      <c r="BC66" s="186" t="str">
        <f t="shared" si="48"/>
        <v/>
      </c>
      <c r="BD66" s="174">
        <f t="shared" si="28"/>
        <v>0.5</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t="s">
        <v>3514</v>
      </c>
      <c r="E67" s="16" t="s">
        <v>3509</v>
      </c>
      <c r="F67" s="17"/>
      <c r="G67" s="134">
        <v>42758</v>
      </c>
      <c r="H67" s="135">
        <v>42764</v>
      </c>
      <c r="I67" s="141" t="s">
        <v>27</v>
      </c>
      <c r="J67" s="25"/>
      <c r="K67" s="145"/>
      <c r="L67" s="28"/>
      <c r="M67" s="395">
        <v>42762</v>
      </c>
      <c r="N67" s="158">
        <f t="shared" si="33"/>
        <v>5</v>
      </c>
      <c r="O67" s="27"/>
      <c r="P67" s="27"/>
      <c r="Q67" s="27" t="s">
        <v>27</v>
      </c>
      <c r="R67" s="27"/>
      <c r="S67" s="27"/>
      <c r="T67" s="28"/>
      <c r="U67" s="29"/>
      <c r="V67" s="32"/>
      <c r="W67" s="318">
        <v>1.5</v>
      </c>
      <c r="X67" s="319"/>
      <c r="Y67" s="160">
        <f t="shared" si="17"/>
        <v>1.5</v>
      </c>
      <c r="Z67" s="159">
        <f t="shared" si="18"/>
        <v>30</v>
      </c>
      <c r="AA67" s="327"/>
      <c r="AB67" s="400"/>
      <c r="AC67" s="371"/>
      <c r="AD67" s="226" t="str">
        <f t="shared" si="19"/>
        <v/>
      </c>
      <c r="AE67" s="368">
        <f t="shared" si="34"/>
        <v>0</v>
      </c>
      <c r="AF67" s="339">
        <v>1</v>
      </c>
      <c r="AG67" s="338">
        <v>1.25</v>
      </c>
      <c r="AH67" s="336">
        <v>1</v>
      </c>
      <c r="AI67" s="161">
        <f t="shared" si="20"/>
        <v>1.25</v>
      </c>
      <c r="AJ67" s="162">
        <f t="shared" si="21"/>
        <v>31</v>
      </c>
      <c r="AK67" s="163">
        <f t="shared" si="35"/>
        <v>30</v>
      </c>
      <c r="AL67" s="164">
        <f t="shared" si="36"/>
        <v>0</v>
      </c>
      <c r="AM67" s="164">
        <f t="shared" si="37"/>
        <v>0</v>
      </c>
      <c r="AN67" s="164">
        <f t="shared" si="38"/>
        <v>0</v>
      </c>
      <c r="AO67" s="164">
        <f t="shared" si="39"/>
        <v>0</v>
      </c>
      <c r="AP67" s="610">
        <f t="shared" si="42"/>
        <v>1</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5</v>
      </c>
      <c r="AX67" s="165" t="str">
        <f t="shared" si="23"/>
        <v/>
      </c>
      <c r="AY67" s="193">
        <f t="shared" si="24"/>
        <v>5</v>
      </c>
      <c r="AZ67" s="183" t="str">
        <f t="shared" si="25"/>
        <v/>
      </c>
      <c r="BA67" s="173" t="str">
        <f t="shared" si="26"/>
        <v/>
      </c>
      <c r="BB67" s="174" t="str">
        <f t="shared" si="27"/>
        <v/>
      </c>
      <c r="BC67" s="186" t="str">
        <f t="shared" si="48"/>
        <v/>
      </c>
      <c r="BD67" s="174" t="str">
        <f t="shared" si="28"/>
        <v/>
      </c>
      <c r="BE67" s="201">
        <f t="shared" si="29"/>
        <v>1.5</v>
      </c>
      <c r="BF67" s="174" t="str">
        <f t="shared" si="30"/>
        <v/>
      </c>
      <c r="BG67" s="186">
        <f t="shared" si="31"/>
        <v>1.5</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t="s">
        <v>3510</v>
      </c>
      <c r="E68" s="16" t="s">
        <v>3511</v>
      </c>
      <c r="F68" s="17" t="s">
        <v>27</v>
      </c>
      <c r="G68" s="134">
        <v>42744</v>
      </c>
      <c r="H68" s="135">
        <v>42746</v>
      </c>
      <c r="I68" s="141" t="s">
        <v>27</v>
      </c>
      <c r="J68" s="25"/>
      <c r="K68" s="145"/>
      <c r="L68" s="28"/>
      <c r="M68" s="395">
        <v>42762</v>
      </c>
      <c r="N68" s="158">
        <f t="shared" si="33"/>
        <v>15</v>
      </c>
      <c r="O68" s="27"/>
      <c r="P68" s="27"/>
      <c r="Q68" s="27" t="s">
        <v>27</v>
      </c>
      <c r="R68" s="27"/>
      <c r="S68" s="27"/>
      <c r="T68" s="28"/>
      <c r="U68" s="29"/>
      <c r="V68" s="32">
        <v>0.25</v>
      </c>
      <c r="W68" s="318">
        <v>0.25</v>
      </c>
      <c r="X68" s="319"/>
      <c r="Y68" s="160">
        <f t="shared" si="17"/>
        <v>0.5</v>
      </c>
      <c r="Z68" s="159">
        <f t="shared" si="18"/>
        <v>0</v>
      </c>
      <c r="AA68" s="327"/>
      <c r="AB68" s="400">
        <f t="shared" si="41"/>
        <v>0</v>
      </c>
      <c r="AC68" s="371"/>
      <c r="AD68" s="226">
        <f t="shared" si="19"/>
        <v>-7.5</v>
      </c>
      <c r="AE68" s="368">
        <f t="shared" si="34"/>
        <v>0</v>
      </c>
      <c r="AF68" s="339">
        <v>1</v>
      </c>
      <c r="AG68" s="338">
        <v>1.25</v>
      </c>
      <c r="AH68" s="336">
        <v>1</v>
      </c>
      <c r="AI68" s="161">
        <f t="shared" si="20"/>
        <v>1.25</v>
      </c>
      <c r="AJ68" s="162">
        <f t="shared" si="21"/>
        <v>1</v>
      </c>
      <c r="AK68" s="163">
        <f t="shared" si="35"/>
        <v>0</v>
      </c>
      <c r="AL68" s="164">
        <f t="shared" si="36"/>
        <v>0</v>
      </c>
      <c r="AM68" s="164">
        <f t="shared" si="37"/>
        <v>0</v>
      </c>
      <c r="AN68" s="164">
        <f t="shared" si="38"/>
        <v>0</v>
      </c>
      <c r="AO68" s="164">
        <f t="shared" si="39"/>
        <v>0</v>
      </c>
      <c r="AP68" s="610">
        <f t="shared" si="42"/>
        <v>1</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15</v>
      </c>
      <c r="AX68" s="165" t="str">
        <f t="shared" si="23"/>
        <v/>
      </c>
      <c r="AY68" s="193" t="str">
        <f t="shared" si="24"/>
        <v/>
      </c>
      <c r="AZ68" s="183">
        <f t="shared" si="25"/>
        <v>15</v>
      </c>
      <c r="BA68" s="173">
        <f t="shared" si="26"/>
        <v>0.25</v>
      </c>
      <c r="BB68" s="174" t="str">
        <f t="shared" si="27"/>
        <v/>
      </c>
      <c r="BC68" s="186" t="str">
        <f t="shared" si="48"/>
        <v/>
      </c>
      <c r="BD68" s="174">
        <f t="shared" si="28"/>
        <v>0.25</v>
      </c>
      <c r="BE68" s="201">
        <f t="shared" si="29"/>
        <v>0.25</v>
      </c>
      <c r="BF68" s="174" t="str">
        <f t="shared" si="30"/>
        <v/>
      </c>
      <c r="BG68" s="186" t="str">
        <f t="shared" si="31"/>
        <v/>
      </c>
      <c r="BH68" s="175">
        <f t="shared" si="32"/>
        <v>0.25</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t="s">
        <v>3512</v>
      </c>
      <c r="E69" s="18" t="s">
        <v>3455</v>
      </c>
      <c r="F69" s="17" t="s">
        <v>27</v>
      </c>
      <c r="G69" s="134">
        <v>42731</v>
      </c>
      <c r="H69" s="135">
        <v>42740</v>
      </c>
      <c r="I69" s="141" t="s">
        <v>27</v>
      </c>
      <c r="J69" s="25"/>
      <c r="K69" s="145"/>
      <c r="L69" s="28"/>
      <c r="M69" s="395">
        <v>42762</v>
      </c>
      <c r="N69" s="158">
        <f t="shared" si="33"/>
        <v>24</v>
      </c>
      <c r="O69" s="27"/>
      <c r="P69" s="27"/>
      <c r="Q69" s="27" t="s">
        <v>27</v>
      </c>
      <c r="R69" s="27"/>
      <c r="S69" s="27"/>
      <c r="T69" s="28"/>
      <c r="U69" s="29"/>
      <c r="V69" s="32">
        <v>0.25</v>
      </c>
      <c r="W69" s="318">
        <v>0.25</v>
      </c>
      <c r="X69" s="319"/>
      <c r="Y69" s="160">
        <f t="shared" si="17"/>
        <v>0.5</v>
      </c>
      <c r="Z69" s="159">
        <f t="shared" si="18"/>
        <v>0</v>
      </c>
      <c r="AA69" s="327"/>
      <c r="AB69" s="400">
        <f t="shared" si="41"/>
        <v>0</v>
      </c>
      <c r="AC69" s="371"/>
      <c r="AD69" s="226">
        <f t="shared" si="19"/>
        <v>-7.5</v>
      </c>
      <c r="AE69" s="368">
        <f t="shared" si="34"/>
        <v>0</v>
      </c>
      <c r="AF69" s="339">
        <v>9.25</v>
      </c>
      <c r="AG69" s="338">
        <v>4.5</v>
      </c>
      <c r="AH69" s="336">
        <v>4.5</v>
      </c>
      <c r="AI69" s="161">
        <f t="shared" si="20"/>
        <v>4.5</v>
      </c>
      <c r="AJ69" s="162">
        <f t="shared" si="21"/>
        <v>9.25</v>
      </c>
      <c r="AK69" s="163">
        <f t="shared" si="35"/>
        <v>4.75</v>
      </c>
      <c r="AL69" s="164">
        <f t="shared" si="36"/>
        <v>0</v>
      </c>
      <c r="AM69" s="164">
        <f t="shared" si="37"/>
        <v>0</v>
      </c>
      <c r="AN69" s="164">
        <f t="shared" si="38"/>
        <v>0</v>
      </c>
      <c r="AO69" s="164">
        <f t="shared" si="39"/>
        <v>0</v>
      </c>
      <c r="AP69" s="610">
        <f t="shared" si="42"/>
        <v>4.5</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24</v>
      </c>
      <c r="AX69" s="165" t="str">
        <f t="shared" si="23"/>
        <v/>
      </c>
      <c r="AY69" s="193" t="str">
        <f t="shared" si="24"/>
        <v/>
      </c>
      <c r="AZ69" s="183">
        <f t="shared" si="25"/>
        <v>24</v>
      </c>
      <c r="BA69" s="173">
        <f t="shared" si="26"/>
        <v>0.25</v>
      </c>
      <c r="BB69" s="174" t="str">
        <f t="shared" si="27"/>
        <v/>
      </c>
      <c r="BC69" s="186" t="str">
        <f t="shared" si="48"/>
        <v/>
      </c>
      <c r="BD69" s="174">
        <f t="shared" si="28"/>
        <v>0.25</v>
      </c>
      <c r="BE69" s="201">
        <f t="shared" si="29"/>
        <v>0.25</v>
      </c>
      <c r="BF69" s="174" t="str">
        <f t="shared" si="30"/>
        <v/>
      </c>
      <c r="BG69" s="186" t="str">
        <f t="shared" si="31"/>
        <v/>
      </c>
      <c r="BH69" s="175">
        <f t="shared" si="32"/>
        <v>0.25</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635" t="s">
        <v>3513</v>
      </c>
      <c r="E70" s="16" t="s">
        <v>3450</v>
      </c>
      <c r="F70" s="17" t="s">
        <v>27</v>
      </c>
      <c r="G70" s="134">
        <v>42752</v>
      </c>
      <c r="H70" s="135">
        <v>42758</v>
      </c>
      <c r="I70" s="141" t="s">
        <v>27</v>
      </c>
      <c r="J70" s="25"/>
      <c r="K70" s="145"/>
      <c r="L70" s="28"/>
      <c r="M70" s="395">
        <v>42761</v>
      </c>
      <c r="N70" s="158">
        <f t="shared" si="33"/>
        <v>8</v>
      </c>
      <c r="O70" s="27" t="s">
        <v>27</v>
      </c>
      <c r="P70" s="27"/>
      <c r="Q70" s="27"/>
      <c r="R70" s="27"/>
      <c r="S70" s="27"/>
      <c r="T70" s="28"/>
      <c r="U70" s="29"/>
      <c r="V70" s="32">
        <v>0.5</v>
      </c>
      <c r="W70" s="318"/>
      <c r="X70" s="319"/>
      <c r="Y70" s="160">
        <f t="shared" si="17"/>
        <v>0.5</v>
      </c>
      <c r="Z70" s="159">
        <f t="shared" si="18"/>
        <v>0</v>
      </c>
      <c r="AA70" s="327"/>
      <c r="AB70" s="400">
        <f t="shared" si="41"/>
        <v>0</v>
      </c>
      <c r="AC70" s="371"/>
      <c r="AD70" s="226">
        <f t="shared" si="19"/>
        <v>-5</v>
      </c>
      <c r="AE70" s="368">
        <f t="shared" si="34"/>
        <v>0</v>
      </c>
      <c r="AF70" s="339">
        <v>2</v>
      </c>
      <c r="AG70" s="338">
        <v>0.5</v>
      </c>
      <c r="AH70" s="336">
        <v>0.5</v>
      </c>
      <c r="AI70" s="161">
        <f t="shared" si="20"/>
        <v>0.5</v>
      </c>
      <c r="AJ70" s="162">
        <f t="shared" si="21"/>
        <v>2</v>
      </c>
      <c r="AK70" s="163">
        <f t="shared" si="35"/>
        <v>1.5</v>
      </c>
      <c r="AL70" s="164">
        <f t="shared" si="36"/>
        <v>0</v>
      </c>
      <c r="AM70" s="164">
        <f t="shared" si="37"/>
        <v>0</v>
      </c>
      <c r="AN70" s="164">
        <f t="shared" si="38"/>
        <v>0</v>
      </c>
      <c r="AO70" s="164">
        <f t="shared" si="39"/>
        <v>0</v>
      </c>
      <c r="AP70" s="610">
        <f t="shared" si="42"/>
        <v>0.5</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8</v>
      </c>
      <c r="AX70" s="165" t="str">
        <f t="shared" si="23"/>
        <v/>
      </c>
      <c r="AY70" s="193" t="str">
        <f t="shared" si="24"/>
        <v/>
      </c>
      <c r="AZ70" s="183">
        <f t="shared" si="25"/>
        <v>8</v>
      </c>
      <c r="BA70" s="173">
        <f t="shared" si="26"/>
        <v>0.5</v>
      </c>
      <c r="BB70" s="174" t="str">
        <f t="shared" si="27"/>
        <v/>
      </c>
      <c r="BC70" s="186" t="str">
        <f t="shared" si="48"/>
        <v/>
      </c>
      <c r="BD70" s="174">
        <f t="shared" si="28"/>
        <v>0.5</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t="s">
        <v>2605</v>
      </c>
      <c r="E71" s="16" t="s">
        <v>3450</v>
      </c>
      <c r="F71" s="17" t="s">
        <v>27</v>
      </c>
      <c r="G71" s="134">
        <v>42803</v>
      </c>
      <c r="H71" s="137">
        <v>42803</v>
      </c>
      <c r="I71" s="143" t="s">
        <v>27</v>
      </c>
      <c r="J71" s="80"/>
      <c r="K71" s="147"/>
      <c r="L71" s="30"/>
      <c r="M71" s="395">
        <v>42831</v>
      </c>
      <c r="N71" s="158">
        <f t="shared" si="33"/>
        <v>21</v>
      </c>
      <c r="O71" s="27"/>
      <c r="P71" s="27"/>
      <c r="Q71" s="27"/>
      <c r="R71" s="27"/>
      <c r="S71" s="27"/>
      <c r="T71" s="28" t="s">
        <v>27</v>
      </c>
      <c r="U71" s="29"/>
      <c r="V71" s="32">
        <v>0.25</v>
      </c>
      <c r="W71" s="318">
        <v>0.25</v>
      </c>
      <c r="X71" s="319"/>
      <c r="Y71" s="160">
        <f t="shared" si="17"/>
        <v>0.5</v>
      </c>
      <c r="Z71" s="159">
        <f t="shared" si="18"/>
        <v>0</v>
      </c>
      <c r="AA71" s="327"/>
      <c r="AB71" s="400">
        <f t="shared" si="41"/>
        <v>0</v>
      </c>
      <c r="AC71" s="371"/>
      <c r="AD71" s="226">
        <f t="shared" si="19"/>
        <v>-7.5</v>
      </c>
      <c r="AE71" s="368">
        <f t="shared" si="34"/>
        <v>0</v>
      </c>
      <c r="AF71" s="339">
        <v>2.75</v>
      </c>
      <c r="AG71" s="338">
        <v>0.25</v>
      </c>
      <c r="AH71" s="336">
        <v>0</v>
      </c>
      <c r="AI71" s="161">
        <f t="shared" si="20"/>
        <v>0.25</v>
      </c>
      <c r="AJ71" s="162">
        <f t="shared" si="21"/>
        <v>2.75</v>
      </c>
      <c r="AK71" s="163">
        <f t="shared" si="35"/>
        <v>2.75</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21</v>
      </c>
      <c r="AX71" s="165" t="str">
        <f t="shared" si="23"/>
        <v/>
      </c>
      <c r="AY71" s="193" t="str">
        <f t="shared" si="24"/>
        <v/>
      </c>
      <c r="AZ71" s="183">
        <f t="shared" si="25"/>
        <v>21</v>
      </c>
      <c r="BA71" s="173">
        <f t="shared" si="26"/>
        <v>0.25</v>
      </c>
      <c r="BB71" s="174" t="str">
        <f t="shared" si="27"/>
        <v/>
      </c>
      <c r="BC71" s="186" t="str">
        <f t="shared" si="48"/>
        <v/>
      </c>
      <c r="BD71" s="174">
        <f t="shared" si="28"/>
        <v>0.25</v>
      </c>
      <c r="BE71" s="201">
        <f t="shared" si="29"/>
        <v>0.25</v>
      </c>
      <c r="BF71" s="174" t="str">
        <f t="shared" si="30"/>
        <v/>
      </c>
      <c r="BG71" s="186" t="str">
        <f t="shared" si="31"/>
        <v/>
      </c>
      <c r="BH71" s="175">
        <f t="shared" si="32"/>
        <v>0.25</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t="s">
        <v>3515</v>
      </c>
      <c r="E72" s="16" t="s">
        <v>3516</v>
      </c>
      <c r="F72" s="17"/>
      <c r="G72" s="134">
        <v>42905</v>
      </c>
      <c r="H72" s="135">
        <v>42907</v>
      </c>
      <c r="I72" s="141" t="s">
        <v>27</v>
      </c>
      <c r="J72" s="25" t="s">
        <v>27</v>
      </c>
      <c r="K72" s="145"/>
      <c r="L72" s="28"/>
      <c r="M72" s="395">
        <v>42907</v>
      </c>
      <c r="N72" s="158">
        <f t="shared" si="33"/>
        <v>3</v>
      </c>
      <c r="O72" s="27"/>
      <c r="P72" s="27"/>
      <c r="Q72" s="27" t="s">
        <v>27</v>
      </c>
      <c r="R72" s="27"/>
      <c r="S72" s="27"/>
      <c r="T72" s="28"/>
      <c r="U72" s="29"/>
      <c r="V72" s="32">
        <v>0.25</v>
      </c>
      <c r="W72" s="318">
        <v>0.5</v>
      </c>
      <c r="X72" s="319"/>
      <c r="Y72" s="160">
        <f t="shared" si="17"/>
        <v>0.75</v>
      </c>
      <c r="Z72" s="159">
        <f t="shared" si="18"/>
        <v>12.5</v>
      </c>
      <c r="AA72" s="327"/>
      <c r="AB72" s="400">
        <f t="shared" si="41"/>
        <v>-30</v>
      </c>
      <c r="AC72" s="371"/>
      <c r="AD72" s="226" t="str">
        <f t="shared" si="19"/>
        <v/>
      </c>
      <c r="AE72" s="368">
        <f t="shared" si="34"/>
        <v>-17.5</v>
      </c>
      <c r="AF72" s="339">
        <v>2.5</v>
      </c>
      <c r="AG72" s="338">
        <v>2.5</v>
      </c>
      <c r="AH72" s="336">
        <v>2.5</v>
      </c>
      <c r="AI72" s="161">
        <f t="shared" si="20"/>
        <v>2.5</v>
      </c>
      <c r="AJ72" s="162">
        <f t="shared" si="21"/>
        <v>15</v>
      </c>
      <c r="AK72" s="163">
        <f t="shared" si="35"/>
        <v>12.5</v>
      </c>
      <c r="AL72" s="164">
        <f t="shared" si="36"/>
        <v>0</v>
      </c>
      <c r="AM72" s="164">
        <f t="shared" si="37"/>
        <v>0</v>
      </c>
      <c r="AN72" s="164">
        <f t="shared" si="38"/>
        <v>0</v>
      </c>
      <c r="AO72" s="164">
        <f t="shared" si="39"/>
        <v>0</v>
      </c>
      <c r="AP72" s="610">
        <f t="shared" si="42"/>
        <v>2.5</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3</v>
      </c>
      <c r="AX72" s="165" t="str">
        <f t="shared" si="23"/>
        <v/>
      </c>
      <c r="AY72" s="193">
        <f t="shared" si="24"/>
        <v>3</v>
      </c>
      <c r="AZ72" s="183" t="str">
        <f t="shared" si="25"/>
        <v/>
      </c>
      <c r="BA72" s="173">
        <f t="shared" si="26"/>
        <v>0.25</v>
      </c>
      <c r="BB72" s="174" t="str">
        <f t="shared" si="27"/>
        <v/>
      </c>
      <c r="BC72" s="186">
        <f t="shared" si="48"/>
        <v>0.25</v>
      </c>
      <c r="BD72" s="174" t="str">
        <f t="shared" si="28"/>
        <v/>
      </c>
      <c r="BE72" s="201">
        <f t="shared" si="29"/>
        <v>0.5</v>
      </c>
      <c r="BF72" s="174" t="str">
        <f t="shared" si="30"/>
        <v/>
      </c>
      <c r="BG72" s="186">
        <f t="shared" si="31"/>
        <v>0.5</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t="s">
        <v>3517</v>
      </c>
      <c r="E73" s="18" t="s">
        <v>3470</v>
      </c>
      <c r="F73" s="17"/>
      <c r="G73" s="134">
        <v>42759</v>
      </c>
      <c r="H73" s="135">
        <v>42766</v>
      </c>
      <c r="I73" s="141" t="s">
        <v>27</v>
      </c>
      <c r="J73" s="25"/>
      <c r="K73" s="145"/>
      <c r="L73" s="28"/>
      <c r="M73" s="395">
        <v>42802</v>
      </c>
      <c r="N73" s="158">
        <f t="shared" si="33"/>
        <v>32</v>
      </c>
      <c r="O73" s="27"/>
      <c r="P73" s="27"/>
      <c r="Q73" s="27"/>
      <c r="R73" s="27"/>
      <c r="S73" s="27"/>
      <c r="T73" s="28" t="s">
        <v>27</v>
      </c>
      <c r="U73" s="29"/>
      <c r="V73" s="32">
        <v>0.25</v>
      </c>
      <c r="W73" s="318">
        <v>0.5</v>
      </c>
      <c r="X73" s="319"/>
      <c r="Y73" s="160">
        <f t="shared" si="17"/>
        <v>0.75</v>
      </c>
      <c r="Z73" s="159">
        <f t="shared" si="18"/>
        <v>12.5</v>
      </c>
      <c r="AA73" s="327"/>
      <c r="AB73" s="400">
        <v>-30</v>
      </c>
      <c r="AC73" s="371"/>
      <c r="AD73" s="226" t="str">
        <f t="shared" si="19"/>
        <v/>
      </c>
      <c r="AE73" s="368">
        <f t="shared" si="34"/>
        <v>-17.5</v>
      </c>
      <c r="AF73" s="339">
        <v>9.5</v>
      </c>
      <c r="AG73" s="338">
        <v>3.5</v>
      </c>
      <c r="AH73" s="336"/>
      <c r="AI73" s="161">
        <f t="shared" si="20"/>
        <v>3.5</v>
      </c>
      <c r="AJ73" s="162">
        <f t="shared" si="21"/>
        <v>22</v>
      </c>
      <c r="AK73" s="163">
        <f t="shared" si="35"/>
        <v>22</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32</v>
      </c>
      <c r="AX73" s="165" t="str">
        <f t="shared" si="23"/>
        <v/>
      </c>
      <c r="AY73" s="193">
        <f t="shared" si="24"/>
        <v>32</v>
      </c>
      <c r="AZ73" s="183" t="str">
        <f t="shared" si="25"/>
        <v/>
      </c>
      <c r="BA73" s="173">
        <f t="shared" si="26"/>
        <v>0.25</v>
      </c>
      <c r="BB73" s="174" t="str">
        <f t="shared" si="27"/>
        <v/>
      </c>
      <c r="BC73" s="186">
        <f t="shared" si="48"/>
        <v>0.25</v>
      </c>
      <c r="BD73" s="174" t="str">
        <f t="shared" si="28"/>
        <v/>
      </c>
      <c r="BE73" s="201">
        <f t="shared" si="29"/>
        <v>0.5</v>
      </c>
      <c r="BF73" s="174" t="str">
        <f t="shared" si="30"/>
        <v/>
      </c>
      <c r="BG73" s="186">
        <f t="shared" si="31"/>
        <v>0.5</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t="s">
        <v>3518</v>
      </c>
      <c r="E74" s="16" t="s">
        <v>3519</v>
      </c>
      <c r="F74" s="17"/>
      <c r="G74" s="134">
        <v>42865</v>
      </c>
      <c r="H74" s="135">
        <v>42878</v>
      </c>
      <c r="I74" s="141" t="s">
        <v>27</v>
      </c>
      <c r="J74" s="25" t="s">
        <v>27</v>
      </c>
      <c r="K74" s="145"/>
      <c r="L74" s="28"/>
      <c r="M74" s="395">
        <v>42888</v>
      </c>
      <c r="N74" s="158">
        <f t="shared" si="33"/>
        <v>18</v>
      </c>
      <c r="O74" s="27"/>
      <c r="P74" s="27"/>
      <c r="Q74" s="27"/>
      <c r="R74" s="27"/>
      <c r="S74" s="27" t="s">
        <v>27</v>
      </c>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18</v>
      </c>
      <c r="AX74" s="165" t="str">
        <f t="shared" si="23"/>
        <v/>
      </c>
      <c r="AY74" s="193">
        <f t="shared" si="24"/>
        <v>18</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t="s">
        <v>3520</v>
      </c>
      <c r="E75" s="16" t="s">
        <v>3521</v>
      </c>
      <c r="F75" s="17"/>
      <c r="G75" s="134">
        <v>42907</v>
      </c>
      <c r="H75" s="135">
        <v>42913</v>
      </c>
      <c r="I75" s="141" t="s">
        <v>27</v>
      </c>
      <c r="J75" s="25"/>
      <c r="K75" s="145"/>
      <c r="L75" s="28"/>
      <c r="M75" s="395">
        <v>42913</v>
      </c>
      <c r="N75" s="158">
        <f t="shared" si="33"/>
        <v>5</v>
      </c>
      <c r="O75" s="27" t="s">
        <v>27</v>
      </c>
      <c r="P75" s="27"/>
      <c r="Q75" s="27"/>
      <c r="R75" s="27"/>
      <c r="S75" s="27"/>
      <c r="T75" s="28"/>
      <c r="U75" s="29"/>
      <c r="V75" s="32">
        <v>0.25</v>
      </c>
      <c r="W75" s="318">
        <v>2.25</v>
      </c>
      <c r="X75" s="319"/>
      <c r="Y75" s="160">
        <f t="shared" si="17"/>
        <v>2.5</v>
      </c>
      <c r="Z75" s="159">
        <f t="shared" si="18"/>
        <v>47.5</v>
      </c>
      <c r="AA75" s="327"/>
      <c r="AB75" s="400">
        <v>-30</v>
      </c>
      <c r="AC75" s="371"/>
      <c r="AD75" s="226" t="str">
        <f t="shared" si="19"/>
        <v/>
      </c>
      <c r="AE75" s="368">
        <f t="shared" si="34"/>
        <v>17.5</v>
      </c>
      <c r="AF75" s="339">
        <v>1068</v>
      </c>
      <c r="AG75" s="338">
        <v>1038</v>
      </c>
      <c r="AH75" s="336">
        <v>1038</v>
      </c>
      <c r="AI75" s="161">
        <f t="shared" si="20"/>
        <v>1055.5</v>
      </c>
      <c r="AJ75" s="162">
        <f t="shared" si="21"/>
        <v>1115.5</v>
      </c>
      <c r="AK75" s="163">
        <f t="shared" si="35"/>
        <v>77.5</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f t="shared" si="46"/>
        <v>1038</v>
      </c>
      <c r="AV75" s="614" t="str">
        <f t="shared" si="47"/>
        <v xml:space="preserve"> </v>
      </c>
      <c r="AW75" s="196">
        <f t="shared" si="22"/>
        <v>5</v>
      </c>
      <c r="AX75" s="165" t="str">
        <f t="shared" si="23"/>
        <v/>
      </c>
      <c r="AY75" s="193">
        <f t="shared" si="24"/>
        <v>5</v>
      </c>
      <c r="AZ75" s="183" t="str">
        <f t="shared" si="25"/>
        <v/>
      </c>
      <c r="BA75" s="173">
        <f t="shared" si="26"/>
        <v>0.25</v>
      </c>
      <c r="BB75" s="174" t="str">
        <f t="shared" si="27"/>
        <v/>
      </c>
      <c r="BC75" s="186">
        <f t="shared" si="48"/>
        <v>0.25</v>
      </c>
      <c r="BD75" s="174" t="str">
        <f t="shared" si="28"/>
        <v/>
      </c>
      <c r="BE75" s="201">
        <f t="shared" si="29"/>
        <v>2.25</v>
      </c>
      <c r="BF75" s="174" t="str">
        <f t="shared" si="30"/>
        <v/>
      </c>
      <c r="BG75" s="186">
        <f t="shared" si="31"/>
        <v>2.25</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t="s">
        <v>3522</v>
      </c>
      <c r="E76" s="16" t="s">
        <v>3448</v>
      </c>
      <c r="F76" s="17" t="s">
        <v>27</v>
      </c>
      <c r="G76" s="134">
        <v>42828</v>
      </c>
      <c r="H76" s="135">
        <v>42829</v>
      </c>
      <c r="I76" s="141"/>
      <c r="J76" s="25"/>
      <c r="K76" s="145"/>
      <c r="L76" s="28"/>
      <c r="M76" s="395">
        <v>42829</v>
      </c>
      <c r="N76" s="158">
        <f t="shared" si="33"/>
        <v>2</v>
      </c>
      <c r="O76" s="27" t="s">
        <v>27</v>
      </c>
      <c r="P76" s="27"/>
      <c r="Q76" s="27"/>
      <c r="R76" s="27"/>
      <c r="S76" s="27"/>
      <c r="T76" s="28"/>
      <c r="U76" s="29"/>
      <c r="V76" s="32">
        <v>0.25</v>
      </c>
      <c r="W76" s="318">
        <v>0.25</v>
      </c>
      <c r="X76" s="319"/>
      <c r="Y76" s="160">
        <f t="shared" ref="Y76:Y139" si="49">V76+W76+X76</f>
        <v>0.5</v>
      </c>
      <c r="Z76" s="159">
        <f t="shared" si="18"/>
        <v>0</v>
      </c>
      <c r="AA76" s="327"/>
      <c r="AB76" s="400">
        <f t="shared" si="41"/>
        <v>0</v>
      </c>
      <c r="AC76" s="371"/>
      <c r="AD76" s="226">
        <f t="shared" ref="AD76:AD139" si="50">IF(F76="x",(0-((V76*10)+(W76*20))),"")</f>
        <v>-7.5</v>
      </c>
      <c r="AE76" s="368">
        <f t="shared" si="34"/>
        <v>0</v>
      </c>
      <c r="AF76" s="339">
        <v>0.5</v>
      </c>
      <c r="AG76" s="338">
        <v>0.5</v>
      </c>
      <c r="AH76" s="336">
        <v>0.5</v>
      </c>
      <c r="AI76" s="161">
        <f t="shared" si="20"/>
        <v>0.5</v>
      </c>
      <c r="AJ76" s="162">
        <f t="shared" ref="AJ76:AJ139" si="51">(X76*20)+Z76+AA76+AF76</f>
        <v>0.5</v>
      </c>
      <c r="AK76" s="163">
        <f t="shared" si="35"/>
        <v>0</v>
      </c>
      <c r="AL76" s="164">
        <f t="shared" si="36"/>
        <v>0</v>
      </c>
      <c r="AM76" s="164">
        <f t="shared" si="37"/>
        <v>0</v>
      </c>
      <c r="AN76" s="164">
        <f t="shared" si="38"/>
        <v>0</v>
      </c>
      <c r="AO76" s="164">
        <f t="shared" si="39"/>
        <v>0</v>
      </c>
      <c r="AP76" s="610">
        <f t="shared" si="42"/>
        <v>0.5</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f t="shared" ref="AW76:AW139" si="52">IF(N76&gt;0,N76,"")</f>
        <v>2</v>
      </c>
      <c r="AX76" s="165" t="str">
        <f t="shared" ref="AX76:AX139" si="53">IF(AND(K76="x",AW76&gt;0),AW76,"")</f>
        <v/>
      </c>
      <c r="AY76" s="193" t="str">
        <f t="shared" ref="AY76:AY139" si="54">IF(OR(K76="x",F76="x",AW76&lt;=0),"",AW76)</f>
        <v/>
      </c>
      <c r="AZ76" s="183">
        <f t="shared" ref="AZ76:AZ139" si="55">IF(AND(F76="x",AW76&gt;0),AW76,"")</f>
        <v>2</v>
      </c>
      <c r="BA76" s="173">
        <f t="shared" ref="BA76:BA139" si="56">IF(V76&gt;0,V76,"")</f>
        <v>0.25</v>
      </c>
      <c r="BB76" s="174" t="str">
        <f t="shared" ref="BB76:BB139" si="57">IF(AND(K76="x",BA76&gt;0),BA76,"")</f>
        <v/>
      </c>
      <c r="BC76" s="186" t="str">
        <f t="shared" si="48"/>
        <v/>
      </c>
      <c r="BD76" s="174">
        <f t="shared" ref="BD76:BD139" si="58">IF(AND(F76="x",BA76&gt;0),BA76,"")</f>
        <v>0.25</v>
      </c>
      <c r="BE76" s="201">
        <f t="shared" ref="BE76:BE139" si="59">IF(W76&gt;0,W76,"")</f>
        <v>0.25</v>
      </c>
      <c r="BF76" s="174" t="str">
        <f t="shared" ref="BF76:BF139" si="60">IF(AND(K76="x",BE76&gt;0),BE76,"")</f>
        <v/>
      </c>
      <c r="BG76" s="186" t="str">
        <f t="shared" ref="BG76:BG139" si="61">IF(OR(K76="x",F76="x",BE76&lt;=0),"",BE76)</f>
        <v/>
      </c>
      <c r="BH76" s="175">
        <f t="shared" ref="BH76:BH139" si="62">IF(AND(F76="x",BE76&gt;0),BE76,"")</f>
        <v>0.25</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t="s">
        <v>3523</v>
      </c>
      <c r="E77" s="18" t="s">
        <v>3448</v>
      </c>
      <c r="F77" s="17" t="s">
        <v>27</v>
      </c>
      <c r="G77" s="134">
        <v>42793</v>
      </c>
      <c r="H77" s="135">
        <v>42793</v>
      </c>
      <c r="I77" s="141" t="s">
        <v>27</v>
      </c>
      <c r="J77" s="25"/>
      <c r="K77" s="145"/>
      <c r="L77" s="28"/>
      <c r="M77" s="395">
        <v>42802</v>
      </c>
      <c r="N77" s="158">
        <f t="shared" ref="N77:N140" si="63">IF((NETWORKDAYS(G77,M77)&gt;0),(NETWORKDAYS(G77,M77)),"")</f>
        <v>8</v>
      </c>
      <c r="O77" s="27" t="s">
        <v>27</v>
      </c>
      <c r="P77" s="27"/>
      <c r="Q77" s="27"/>
      <c r="R77" s="27"/>
      <c r="S77" s="27"/>
      <c r="T77" s="28"/>
      <c r="U77" s="29"/>
      <c r="V77" s="32">
        <v>0.25</v>
      </c>
      <c r="W77" s="318">
        <v>0.25</v>
      </c>
      <c r="X77" s="319"/>
      <c r="Y77" s="160">
        <f t="shared" si="49"/>
        <v>0.5</v>
      </c>
      <c r="Z77" s="159">
        <f t="shared" ref="Z77:Z140" si="64">IF((F77="x"),0,((V77*10)+(W77*20)))</f>
        <v>0</v>
      </c>
      <c r="AA77" s="327"/>
      <c r="AB77" s="400">
        <f t="shared" si="41"/>
        <v>0</v>
      </c>
      <c r="AC77" s="371"/>
      <c r="AD77" s="226">
        <f t="shared" si="50"/>
        <v>-7.5</v>
      </c>
      <c r="AE77" s="368">
        <f t="shared" ref="AE77:AE140" si="65">IF(AND(Z77&gt;0,F77="x"),0,IF(AND(Z77&gt;0,AC77="x"),Z77-60,IF(AND(Z77&gt;0,AB77=-30),Z77+AB77,0)))</f>
        <v>0</v>
      </c>
      <c r="AF77" s="339">
        <v>0.74</v>
      </c>
      <c r="AG77" s="338">
        <v>0.74</v>
      </c>
      <c r="AH77" s="336">
        <v>0.74</v>
      </c>
      <c r="AI77" s="161">
        <f t="shared" ref="AI77:AI140" si="66">IF(AE77&lt;=0,AG77,AE77+AG77)</f>
        <v>0.74</v>
      </c>
      <c r="AJ77" s="162">
        <f t="shared" si="51"/>
        <v>0.74</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f t="shared" si="42"/>
        <v>0.74</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f t="shared" si="52"/>
        <v>8</v>
      </c>
      <c r="AX77" s="165" t="str">
        <f t="shared" si="53"/>
        <v/>
      </c>
      <c r="AY77" s="193" t="str">
        <f t="shared" si="54"/>
        <v/>
      </c>
      <c r="AZ77" s="183">
        <f t="shared" si="55"/>
        <v>8</v>
      </c>
      <c r="BA77" s="173">
        <f t="shared" si="56"/>
        <v>0.25</v>
      </c>
      <c r="BB77" s="174" t="str">
        <f t="shared" si="57"/>
        <v/>
      </c>
      <c r="BC77" s="186" t="str">
        <f t="shared" si="48"/>
        <v/>
      </c>
      <c r="BD77" s="174">
        <f t="shared" si="58"/>
        <v>0.25</v>
      </c>
      <c r="BE77" s="201">
        <f t="shared" si="59"/>
        <v>0.25</v>
      </c>
      <c r="BF77" s="174" t="str">
        <f t="shared" si="60"/>
        <v/>
      </c>
      <c r="BG77" s="186" t="str">
        <f t="shared" si="61"/>
        <v/>
      </c>
      <c r="BH77" s="175">
        <f t="shared" si="62"/>
        <v>0.25</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t="s">
        <v>3524</v>
      </c>
      <c r="E78" s="16" t="s">
        <v>3525</v>
      </c>
      <c r="F78" s="17" t="s">
        <v>27</v>
      </c>
      <c r="G78" s="134">
        <v>42851</v>
      </c>
      <c r="H78" s="135">
        <v>42852</v>
      </c>
      <c r="I78" s="141" t="s">
        <v>27</v>
      </c>
      <c r="J78" s="25"/>
      <c r="K78" s="145"/>
      <c r="L78" s="28"/>
      <c r="M78" s="395">
        <v>42878</v>
      </c>
      <c r="N78" s="158">
        <f t="shared" si="63"/>
        <v>20</v>
      </c>
      <c r="O78" s="27"/>
      <c r="P78" s="27"/>
      <c r="Q78" s="27" t="s">
        <v>27</v>
      </c>
      <c r="R78" s="27"/>
      <c r="S78" s="27"/>
      <c r="T78" s="28"/>
      <c r="U78" s="29"/>
      <c r="V78" s="32">
        <v>0.25</v>
      </c>
      <c r="W78" s="318">
        <v>0.25</v>
      </c>
      <c r="X78" s="319"/>
      <c r="Y78" s="160">
        <f t="shared" si="49"/>
        <v>0.5</v>
      </c>
      <c r="Z78" s="159">
        <f t="shared" si="64"/>
        <v>0</v>
      </c>
      <c r="AA78" s="327"/>
      <c r="AB78" s="400">
        <f t="shared" ref="AB78:AB141" si="73">IF(AND(Z78&gt;=0,F78="x"),0,IF(AND(Z78&gt;0,AC78="x"),0,IF(Z78&gt;0,0-30,0)))</f>
        <v>0</v>
      </c>
      <c r="AC78" s="371"/>
      <c r="AD78" s="226">
        <f t="shared" si="50"/>
        <v>-7.5</v>
      </c>
      <c r="AE78" s="368">
        <f t="shared" si="65"/>
        <v>0</v>
      </c>
      <c r="AF78" s="339">
        <v>17.829999999999998</v>
      </c>
      <c r="AG78" s="338">
        <v>17.829999999999998</v>
      </c>
      <c r="AH78" s="336">
        <v>17.829999999999998</v>
      </c>
      <c r="AI78" s="161">
        <f t="shared" si="66"/>
        <v>17.829999999999998</v>
      </c>
      <c r="AJ78" s="162">
        <f t="shared" si="51"/>
        <v>17.829999999999998</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f t="shared" si="72"/>
        <v>17.829999999999998</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f t="shared" si="52"/>
        <v>20</v>
      </c>
      <c r="AX78" s="165" t="str">
        <f t="shared" si="53"/>
        <v/>
      </c>
      <c r="AY78" s="193" t="str">
        <f t="shared" si="54"/>
        <v/>
      </c>
      <c r="AZ78" s="183">
        <f t="shared" si="55"/>
        <v>20</v>
      </c>
      <c r="BA78" s="173">
        <f t="shared" si="56"/>
        <v>0.25</v>
      </c>
      <c r="BB78" s="174" t="str">
        <f t="shared" si="57"/>
        <v/>
      </c>
      <c r="BC78" s="186" t="str">
        <f t="shared" si="48"/>
        <v/>
      </c>
      <c r="BD78" s="174">
        <f t="shared" si="58"/>
        <v>0.25</v>
      </c>
      <c r="BE78" s="201">
        <f t="shared" si="59"/>
        <v>0.25</v>
      </c>
      <c r="BF78" s="174" t="str">
        <f t="shared" si="60"/>
        <v/>
      </c>
      <c r="BG78" s="186" t="str">
        <f t="shared" si="61"/>
        <v/>
      </c>
      <c r="BH78" s="175">
        <f t="shared" si="62"/>
        <v>0.25</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t="s">
        <v>3526</v>
      </c>
      <c r="E79" s="16" t="s">
        <v>3516</v>
      </c>
      <c r="F79" s="17"/>
      <c r="G79" s="134">
        <v>42779</v>
      </c>
      <c r="H79" s="135">
        <v>42779</v>
      </c>
      <c r="I79" s="141" t="s">
        <v>27</v>
      </c>
      <c r="J79" s="25"/>
      <c r="K79" s="145"/>
      <c r="L79" s="28"/>
      <c r="M79" s="395">
        <v>42779</v>
      </c>
      <c r="N79" s="158">
        <f t="shared" si="63"/>
        <v>1</v>
      </c>
      <c r="O79" s="27" t="s">
        <v>27</v>
      </c>
      <c r="P79" s="27"/>
      <c r="Q79" s="27"/>
      <c r="R79" s="27"/>
      <c r="S79" s="27"/>
      <c r="T79" s="28"/>
      <c r="U79" s="29"/>
      <c r="V79" s="32"/>
      <c r="W79" s="318">
        <v>0.25</v>
      </c>
      <c r="X79" s="319"/>
      <c r="Y79" s="160">
        <f t="shared" si="49"/>
        <v>0.25</v>
      </c>
      <c r="Z79" s="159">
        <f t="shared" si="64"/>
        <v>5</v>
      </c>
      <c r="AA79" s="327"/>
      <c r="AB79" s="400">
        <f t="shared" si="73"/>
        <v>-30</v>
      </c>
      <c r="AC79" s="371"/>
      <c r="AD79" s="226" t="str">
        <f t="shared" si="50"/>
        <v/>
      </c>
      <c r="AE79" s="368">
        <f t="shared" si="65"/>
        <v>-25</v>
      </c>
      <c r="AF79" s="339">
        <v>1.75</v>
      </c>
      <c r="AG79" s="338">
        <v>1.75</v>
      </c>
      <c r="AH79" s="336">
        <v>1.75</v>
      </c>
      <c r="AI79" s="161">
        <f t="shared" si="66"/>
        <v>1.75</v>
      </c>
      <c r="AJ79" s="162">
        <f t="shared" si="51"/>
        <v>6.75</v>
      </c>
      <c r="AK79" s="163">
        <f t="shared" si="67"/>
        <v>5</v>
      </c>
      <c r="AL79" s="164">
        <f t="shared" si="68"/>
        <v>0</v>
      </c>
      <c r="AM79" s="164">
        <f t="shared" si="69"/>
        <v>0</v>
      </c>
      <c r="AN79" s="164">
        <f t="shared" si="70"/>
        <v>0</v>
      </c>
      <c r="AO79" s="164">
        <f t="shared" si="71"/>
        <v>0</v>
      </c>
      <c r="AP79" s="610">
        <f t="shared" si="74"/>
        <v>1.75</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f t="shared" si="52"/>
        <v>1</v>
      </c>
      <c r="AX79" s="165" t="str">
        <f t="shared" si="53"/>
        <v/>
      </c>
      <c r="AY79" s="193">
        <f t="shared" si="54"/>
        <v>1</v>
      </c>
      <c r="AZ79" s="183" t="str">
        <f t="shared" si="55"/>
        <v/>
      </c>
      <c r="BA79" s="173" t="str">
        <f t="shared" si="56"/>
        <v/>
      </c>
      <c r="BB79" s="174" t="str">
        <f t="shared" si="57"/>
        <v/>
      </c>
      <c r="BC79" s="186" t="str">
        <f t="shared" si="48"/>
        <v/>
      </c>
      <c r="BD79" s="174" t="str">
        <f t="shared" si="58"/>
        <v/>
      </c>
      <c r="BE79" s="201">
        <f t="shared" si="59"/>
        <v>0.25</v>
      </c>
      <c r="BF79" s="174" t="str">
        <f t="shared" si="60"/>
        <v/>
      </c>
      <c r="BG79" s="186">
        <f t="shared" si="61"/>
        <v>0.25</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t="s">
        <v>3527</v>
      </c>
      <c r="E80" s="16" t="s">
        <v>3516</v>
      </c>
      <c r="F80" s="17"/>
      <c r="G80" s="134">
        <v>42767</v>
      </c>
      <c r="H80" s="135">
        <v>42768</v>
      </c>
      <c r="I80" s="141" t="s">
        <v>27</v>
      </c>
      <c r="J80" s="25"/>
      <c r="K80" s="145"/>
      <c r="L80" s="28"/>
      <c r="M80" s="395">
        <v>42768</v>
      </c>
      <c r="N80" s="158">
        <f t="shared" si="63"/>
        <v>2</v>
      </c>
      <c r="O80" s="27"/>
      <c r="P80" s="27"/>
      <c r="Q80" s="27" t="s">
        <v>27</v>
      </c>
      <c r="R80" s="27"/>
      <c r="S80" s="27"/>
      <c r="T80" s="28"/>
      <c r="U80" s="29"/>
      <c r="V80" s="32">
        <v>0.25</v>
      </c>
      <c r="W80" s="318">
        <v>1</v>
      </c>
      <c r="X80" s="319"/>
      <c r="Y80" s="160">
        <f t="shared" si="49"/>
        <v>1.25</v>
      </c>
      <c r="Z80" s="159">
        <f t="shared" si="64"/>
        <v>22.5</v>
      </c>
      <c r="AA80" s="327"/>
      <c r="AB80" s="400">
        <f t="shared" si="73"/>
        <v>-30</v>
      </c>
      <c r="AC80" s="371"/>
      <c r="AD80" s="226" t="str">
        <f t="shared" si="50"/>
        <v/>
      </c>
      <c r="AE80" s="368">
        <f t="shared" si="65"/>
        <v>-7.5</v>
      </c>
      <c r="AF80" s="339">
        <v>60.25</v>
      </c>
      <c r="AG80" s="338">
        <v>37.75</v>
      </c>
      <c r="AH80" s="336">
        <v>0</v>
      </c>
      <c r="AI80" s="161">
        <f t="shared" si="66"/>
        <v>37.75</v>
      </c>
      <c r="AJ80" s="162">
        <f t="shared" si="51"/>
        <v>82.75</v>
      </c>
      <c r="AK80" s="163">
        <f t="shared" si="67"/>
        <v>82.75</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f t="shared" si="52"/>
        <v>2</v>
      </c>
      <c r="AX80" s="165" t="str">
        <f t="shared" si="53"/>
        <v/>
      </c>
      <c r="AY80" s="193">
        <f t="shared" si="54"/>
        <v>2</v>
      </c>
      <c r="AZ80" s="183" t="str">
        <f t="shared" si="55"/>
        <v/>
      </c>
      <c r="BA80" s="173">
        <f t="shared" si="56"/>
        <v>0.25</v>
      </c>
      <c r="BB80" s="174" t="str">
        <f t="shared" si="57"/>
        <v/>
      </c>
      <c r="BC80" s="186">
        <f t="shared" si="48"/>
        <v>0.25</v>
      </c>
      <c r="BD80" s="174" t="str">
        <f t="shared" si="58"/>
        <v/>
      </c>
      <c r="BE80" s="201">
        <f t="shared" si="59"/>
        <v>1</v>
      </c>
      <c r="BF80" s="174" t="str">
        <f t="shared" si="60"/>
        <v/>
      </c>
      <c r="BG80" s="186">
        <f t="shared" si="61"/>
        <v>1</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t="s">
        <v>3528</v>
      </c>
      <c r="E81" s="18" t="s">
        <v>3468</v>
      </c>
      <c r="F81" s="17" t="s">
        <v>27</v>
      </c>
      <c r="G81" s="134">
        <v>42865</v>
      </c>
      <c r="H81" s="135">
        <v>42870</v>
      </c>
      <c r="I81" s="141" t="s">
        <v>27</v>
      </c>
      <c r="J81" s="25"/>
      <c r="K81" s="145"/>
      <c r="L81" s="28"/>
      <c r="M81" s="395">
        <v>42877</v>
      </c>
      <c r="N81" s="158">
        <f t="shared" si="63"/>
        <v>9</v>
      </c>
      <c r="O81" s="27"/>
      <c r="P81" s="27"/>
      <c r="Q81" s="27" t="s">
        <v>27</v>
      </c>
      <c r="R81" s="27"/>
      <c r="S81" s="27"/>
      <c r="T81" s="28"/>
      <c r="U81" s="29"/>
      <c r="V81" s="32">
        <v>0.25</v>
      </c>
      <c r="W81" s="318">
        <v>0.25</v>
      </c>
      <c r="X81" s="319"/>
      <c r="Y81" s="160">
        <f t="shared" si="49"/>
        <v>0.5</v>
      </c>
      <c r="Z81" s="159">
        <f t="shared" si="64"/>
        <v>0</v>
      </c>
      <c r="AA81" s="327"/>
      <c r="AB81" s="400">
        <f t="shared" si="73"/>
        <v>0</v>
      </c>
      <c r="AC81" s="371"/>
      <c r="AD81" s="226">
        <f t="shared" si="50"/>
        <v>-7.5</v>
      </c>
      <c r="AE81" s="368">
        <f t="shared" si="65"/>
        <v>0</v>
      </c>
      <c r="AF81" s="339">
        <v>20</v>
      </c>
      <c r="AG81" s="338">
        <v>20</v>
      </c>
      <c r="AH81" s="336">
        <v>20</v>
      </c>
      <c r="AI81" s="161">
        <f t="shared" si="66"/>
        <v>20</v>
      </c>
      <c r="AJ81" s="162">
        <f t="shared" si="51"/>
        <v>20</v>
      </c>
      <c r="AK81" s="163">
        <f t="shared" si="67"/>
        <v>0</v>
      </c>
      <c r="AL81" s="164">
        <f t="shared" si="68"/>
        <v>0</v>
      </c>
      <c r="AM81" s="164">
        <f t="shared" si="69"/>
        <v>0</v>
      </c>
      <c r="AN81" s="164">
        <f t="shared" si="70"/>
        <v>0</v>
      </c>
      <c r="AO81" s="164">
        <f t="shared" si="71"/>
        <v>0</v>
      </c>
      <c r="AP81" s="610" t="str">
        <f t="shared" si="74"/>
        <v xml:space="preserve"> </v>
      </c>
      <c r="AQ81" s="613">
        <f t="shared" si="72"/>
        <v>20</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f t="shared" si="52"/>
        <v>9</v>
      </c>
      <c r="AX81" s="165" t="str">
        <f t="shared" si="53"/>
        <v/>
      </c>
      <c r="AY81" s="193" t="str">
        <f t="shared" si="54"/>
        <v/>
      </c>
      <c r="AZ81" s="183">
        <f t="shared" si="55"/>
        <v>9</v>
      </c>
      <c r="BA81" s="173">
        <f t="shared" si="56"/>
        <v>0.25</v>
      </c>
      <c r="BB81" s="174" t="str">
        <f t="shared" si="57"/>
        <v/>
      </c>
      <c r="BC81" s="186" t="str">
        <f t="shared" si="48"/>
        <v/>
      </c>
      <c r="BD81" s="174">
        <f t="shared" si="58"/>
        <v>0.25</v>
      </c>
      <c r="BE81" s="201">
        <f t="shared" si="59"/>
        <v>0.25</v>
      </c>
      <c r="BF81" s="174" t="str">
        <f t="shared" si="60"/>
        <v/>
      </c>
      <c r="BG81" s="186" t="str">
        <f t="shared" si="61"/>
        <v/>
      </c>
      <c r="BH81" s="175">
        <f t="shared" si="62"/>
        <v>0.25</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t="s">
        <v>3529</v>
      </c>
      <c r="E82" s="16" t="s">
        <v>3477</v>
      </c>
      <c r="F82" s="17" t="s">
        <v>27</v>
      </c>
      <c r="G82" s="134">
        <v>42879</v>
      </c>
      <c r="H82" s="135">
        <v>42885</v>
      </c>
      <c r="I82" s="141" t="s">
        <v>27</v>
      </c>
      <c r="J82" s="25"/>
      <c r="K82" s="145"/>
      <c r="L82" s="28"/>
      <c r="M82" s="395">
        <v>42885</v>
      </c>
      <c r="N82" s="158">
        <f t="shared" si="63"/>
        <v>5</v>
      </c>
      <c r="O82" s="27"/>
      <c r="P82" s="27"/>
      <c r="Q82" s="27" t="s">
        <v>27</v>
      </c>
      <c r="R82" s="27"/>
      <c r="S82" s="27"/>
      <c r="T82" s="28"/>
      <c r="U82" s="29"/>
      <c r="V82" s="32">
        <v>0.15</v>
      </c>
      <c r="W82" s="318">
        <v>0.25</v>
      </c>
      <c r="X82" s="319"/>
      <c r="Y82" s="160">
        <f t="shared" si="49"/>
        <v>0.4</v>
      </c>
      <c r="Z82" s="159">
        <f t="shared" si="64"/>
        <v>0</v>
      </c>
      <c r="AA82" s="327">
        <v>3</v>
      </c>
      <c r="AB82" s="400">
        <f t="shared" si="73"/>
        <v>0</v>
      </c>
      <c r="AC82" s="371"/>
      <c r="AD82" s="226">
        <f t="shared" si="50"/>
        <v>-6.5</v>
      </c>
      <c r="AE82" s="368">
        <f t="shared" si="65"/>
        <v>0</v>
      </c>
      <c r="AF82" s="339">
        <v>3</v>
      </c>
      <c r="AG82" s="338">
        <v>3</v>
      </c>
      <c r="AH82" s="336">
        <v>3</v>
      </c>
      <c r="AI82" s="161">
        <f t="shared" si="66"/>
        <v>3</v>
      </c>
      <c r="AJ82" s="162">
        <f t="shared" si="51"/>
        <v>6</v>
      </c>
      <c r="AK82" s="163">
        <f t="shared" si="67"/>
        <v>3</v>
      </c>
      <c r="AL82" s="164">
        <f t="shared" si="68"/>
        <v>0</v>
      </c>
      <c r="AM82" s="164">
        <f t="shared" si="69"/>
        <v>0</v>
      </c>
      <c r="AN82" s="164">
        <f t="shared" si="70"/>
        <v>0</v>
      </c>
      <c r="AO82" s="164">
        <f t="shared" si="71"/>
        <v>0</v>
      </c>
      <c r="AP82" s="610">
        <f t="shared" si="74"/>
        <v>3</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f t="shared" si="52"/>
        <v>5</v>
      </c>
      <c r="AX82" s="165" t="str">
        <f t="shared" si="53"/>
        <v/>
      </c>
      <c r="AY82" s="193" t="str">
        <f t="shared" si="54"/>
        <v/>
      </c>
      <c r="AZ82" s="183">
        <f t="shared" si="55"/>
        <v>5</v>
      </c>
      <c r="BA82" s="173">
        <f t="shared" si="56"/>
        <v>0.15</v>
      </c>
      <c r="BB82" s="174" t="str">
        <f t="shared" si="57"/>
        <v/>
      </c>
      <c r="BC82" s="186" t="str">
        <f t="shared" ref="BC82:BC145" si="80">IF(OR(K82="x",F82="X",BA82&lt;=0),"",BA82)</f>
        <v/>
      </c>
      <c r="BD82" s="174">
        <f t="shared" si="58"/>
        <v>0.15</v>
      </c>
      <c r="BE82" s="201">
        <f t="shared" si="59"/>
        <v>0.25</v>
      </c>
      <c r="BF82" s="174" t="str">
        <f t="shared" si="60"/>
        <v/>
      </c>
      <c r="BG82" s="186" t="str">
        <f t="shared" si="61"/>
        <v/>
      </c>
      <c r="BH82" s="175">
        <f t="shared" si="62"/>
        <v>0.25</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t="s">
        <v>3530</v>
      </c>
      <c r="E83" s="16" t="s">
        <v>3455</v>
      </c>
      <c r="F83" s="17" t="s">
        <v>27</v>
      </c>
      <c r="G83" s="134">
        <v>42747</v>
      </c>
      <c r="H83" s="135">
        <v>42754</v>
      </c>
      <c r="I83" s="141" t="s">
        <v>27</v>
      </c>
      <c r="J83" s="25"/>
      <c r="K83" s="145"/>
      <c r="L83" s="28"/>
      <c r="M83" s="395">
        <v>42769</v>
      </c>
      <c r="N83" s="158">
        <f t="shared" si="63"/>
        <v>17</v>
      </c>
      <c r="O83" s="27"/>
      <c r="P83" s="27"/>
      <c r="Q83" s="27" t="s">
        <v>27</v>
      </c>
      <c r="R83" s="27"/>
      <c r="S83" s="27"/>
      <c r="T83" s="28"/>
      <c r="U83" s="29"/>
      <c r="V83" s="32">
        <v>0.25</v>
      </c>
      <c r="W83" s="318">
        <v>0.25</v>
      </c>
      <c r="X83" s="319"/>
      <c r="Y83" s="160">
        <f t="shared" si="49"/>
        <v>0.5</v>
      </c>
      <c r="Z83" s="159">
        <f t="shared" si="64"/>
        <v>0</v>
      </c>
      <c r="AA83" s="327"/>
      <c r="AB83" s="400">
        <f t="shared" si="73"/>
        <v>0</v>
      </c>
      <c r="AC83" s="371"/>
      <c r="AD83" s="226">
        <f t="shared" si="50"/>
        <v>-7.5</v>
      </c>
      <c r="AE83" s="368">
        <f t="shared" si="65"/>
        <v>0</v>
      </c>
      <c r="AF83" s="339">
        <v>16.47</v>
      </c>
      <c r="AG83" s="338">
        <v>0.97</v>
      </c>
      <c r="AH83" s="336">
        <v>0.97</v>
      </c>
      <c r="AI83" s="161">
        <f t="shared" si="66"/>
        <v>0.97</v>
      </c>
      <c r="AJ83" s="162">
        <f t="shared" si="51"/>
        <v>16.47</v>
      </c>
      <c r="AK83" s="163">
        <f t="shared" si="67"/>
        <v>15.499999999999998</v>
      </c>
      <c r="AL83" s="164">
        <f t="shared" si="68"/>
        <v>0</v>
      </c>
      <c r="AM83" s="164">
        <f t="shared" si="69"/>
        <v>0</v>
      </c>
      <c r="AN83" s="164">
        <f t="shared" si="70"/>
        <v>0</v>
      </c>
      <c r="AO83" s="164">
        <f t="shared" si="71"/>
        <v>0</v>
      </c>
      <c r="AP83" s="610">
        <f t="shared" si="74"/>
        <v>0.97</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f t="shared" si="52"/>
        <v>17</v>
      </c>
      <c r="AX83" s="165" t="str">
        <f t="shared" si="53"/>
        <v/>
      </c>
      <c r="AY83" s="193" t="str">
        <f t="shared" si="54"/>
        <v/>
      </c>
      <c r="AZ83" s="183">
        <f t="shared" si="55"/>
        <v>17</v>
      </c>
      <c r="BA83" s="173">
        <f t="shared" si="56"/>
        <v>0.25</v>
      </c>
      <c r="BB83" s="174" t="str">
        <f t="shared" si="57"/>
        <v/>
      </c>
      <c r="BC83" s="186" t="str">
        <f t="shared" si="80"/>
        <v/>
      </c>
      <c r="BD83" s="174">
        <f t="shared" si="58"/>
        <v>0.25</v>
      </c>
      <c r="BE83" s="201">
        <f t="shared" si="59"/>
        <v>0.25</v>
      </c>
      <c r="BF83" s="174" t="str">
        <f t="shared" si="60"/>
        <v/>
      </c>
      <c r="BG83" s="186" t="str">
        <f t="shared" si="61"/>
        <v/>
      </c>
      <c r="BH83" s="175">
        <f t="shared" si="62"/>
        <v>0.25</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t="s">
        <v>3531</v>
      </c>
      <c r="E84" s="16" t="s">
        <v>3455</v>
      </c>
      <c r="F84" s="17" t="s">
        <v>27</v>
      </c>
      <c r="G84" s="134">
        <v>42758</v>
      </c>
      <c r="H84" s="135">
        <v>42765</v>
      </c>
      <c r="I84" s="141" t="s">
        <v>27</v>
      </c>
      <c r="J84" s="25"/>
      <c r="K84" s="145"/>
      <c r="L84" s="28"/>
      <c r="M84" s="395">
        <v>42783</v>
      </c>
      <c r="N84" s="158">
        <f t="shared" si="63"/>
        <v>20</v>
      </c>
      <c r="O84" s="27"/>
      <c r="P84" s="27"/>
      <c r="Q84" s="27" t="s">
        <v>27</v>
      </c>
      <c r="R84" s="27"/>
      <c r="S84" s="27"/>
      <c r="T84" s="28"/>
      <c r="U84" s="29"/>
      <c r="V84" s="32">
        <v>0.25</v>
      </c>
      <c r="W84" s="318">
        <v>0.25</v>
      </c>
      <c r="X84" s="319"/>
      <c r="Y84" s="160">
        <f t="shared" si="49"/>
        <v>0.5</v>
      </c>
      <c r="Z84" s="159">
        <f t="shared" si="64"/>
        <v>0</v>
      </c>
      <c r="AA84" s="327"/>
      <c r="AB84" s="400">
        <f t="shared" si="73"/>
        <v>0</v>
      </c>
      <c r="AC84" s="371"/>
      <c r="AD84" s="226">
        <f t="shared" si="50"/>
        <v>-7.5</v>
      </c>
      <c r="AE84" s="368">
        <f t="shared" si="65"/>
        <v>0</v>
      </c>
      <c r="AF84" s="339">
        <v>4.75</v>
      </c>
      <c r="AG84" s="338">
        <v>0.25</v>
      </c>
      <c r="AH84" s="336">
        <v>0.25</v>
      </c>
      <c r="AI84" s="161">
        <f t="shared" si="66"/>
        <v>0.25</v>
      </c>
      <c r="AJ84" s="162">
        <f t="shared" si="51"/>
        <v>4.75</v>
      </c>
      <c r="AK84" s="163">
        <f t="shared" si="67"/>
        <v>4.5</v>
      </c>
      <c r="AL84" s="164">
        <f t="shared" si="68"/>
        <v>0</v>
      </c>
      <c r="AM84" s="164">
        <f t="shared" si="69"/>
        <v>0</v>
      </c>
      <c r="AN84" s="164">
        <f t="shared" si="70"/>
        <v>0</v>
      </c>
      <c r="AO84" s="164">
        <f t="shared" si="71"/>
        <v>0</v>
      </c>
      <c r="AP84" s="610">
        <f t="shared" si="74"/>
        <v>0.25</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f t="shared" si="52"/>
        <v>20</v>
      </c>
      <c r="AX84" s="165" t="str">
        <f t="shared" si="53"/>
        <v/>
      </c>
      <c r="AY84" s="193" t="str">
        <f t="shared" si="54"/>
        <v/>
      </c>
      <c r="AZ84" s="183">
        <f t="shared" si="55"/>
        <v>20</v>
      </c>
      <c r="BA84" s="173">
        <f t="shared" si="56"/>
        <v>0.25</v>
      </c>
      <c r="BB84" s="174" t="str">
        <f t="shared" si="57"/>
        <v/>
      </c>
      <c r="BC84" s="186" t="str">
        <f t="shared" si="80"/>
        <v/>
      </c>
      <c r="BD84" s="174">
        <f t="shared" si="58"/>
        <v>0.25</v>
      </c>
      <c r="BE84" s="201">
        <f t="shared" si="59"/>
        <v>0.25</v>
      </c>
      <c r="BF84" s="174" t="str">
        <f t="shared" si="60"/>
        <v/>
      </c>
      <c r="BG84" s="186" t="str">
        <f t="shared" si="61"/>
        <v/>
      </c>
      <c r="BH84" s="175">
        <f t="shared" si="62"/>
        <v>0.25</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t="s">
        <v>3532</v>
      </c>
      <c r="E85" s="18" t="s">
        <v>3450</v>
      </c>
      <c r="F85" s="17" t="s">
        <v>27</v>
      </c>
      <c r="G85" s="134">
        <v>42781</v>
      </c>
      <c r="H85" s="135">
        <v>42782</v>
      </c>
      <c r="I85" s="141" t="s">
        <v>27</v>
      </c>
      <c r="J85" s="25"/>
      <c r="K85" s="145"/>
      <c r="L85" s="28"/>
      <c r="M85" s="395">
        <v>42783</v>
      </c>
      <c r="N85" s="158">
        <f t="shared" si="63"/>
        <v>3</v>
      </c>
      <c r="O85" s="27" t="s">
        <v>27</v>
      </c>
      <c r="P85" s="27"/>
      <c r="Q85" s="27"/>
      <c r="R85" s="27"/>
      <c r="S85" s="27"/>
      <c r="T85" s="28"/>
      <c r="U85" s="29"/>
      <c r="V85" s="32">
        <v>0.25</v>
      </c>
      <c r="W85" s="318"/>
      <c r="X85" s="319"/>
      <c r="Y85" s="160">
        <f t="shared" si="49"/>
        <v>0.25</v>
      </c>
      <c r="Z85" s="159">
        <f t="shared" si="64"/>
        <v>0</v>
      </c>
      <c r="AA85" s="327"/>
      <c r="AB85" s="400">
        <f t="shared" si="73"/>
        <v>0</v>
      </c>
      <c r="AC85" s="371"/>
      <c r="AD85" s="226">
        <f t="shared" si="50"/>
        <v>-2.5</v>
      </c>
      <c r="AE85" s="368">
        <f t="shared" si="65"/>
        <v>0</v>
      </c>
      <c r="AF85" s="339">
        <v>1.5</v>
      </c>
      <c r="AG85" s="338">
        <v>0.75</v>
      </c>
      <c r="AH85" s="336">
        <v>0.75</v>
      </c>
      <c r="AI85" s="161">
        <f t="shared" si="66"/>
        <v>0.75</v>
      </c>
      <c r="AJ85" s="162">
        <f t="shared" si="51"/>
        <v>1.5</v>
      </c>
      <c r="AK85" s="163">
        <f t="shared" si="67"/>
        <v>0.75</v>
      </c>
      <c r="AL85" s="164">
        <f t="shared" si="68"/>
        <v>0</v>
      </c>
      <c r="AM85" s="164">
        <f t="shared" si="69"/>
        <v>0</v>
      </c>
      <c r="AN85" s="164">
        <f t="shared" si="70"/>
        <v>0</v>
      </c>
      <c r="AO85" s="164">
        <f t="shared" si="71"/>
        <v>0</v>
      </c>
      <c r="AP85" s="610">
        <f t="shared" si="74"/>
        <v>0.75</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f t="shared" si="52"/>
        <v>3</v>
      </c>
      <c r="AX85" s="165" t="str">
        <f t="shared" si="53"/>
        <v/>
      </c>
      <c r="AY85" s="193" t="str">
        <f t="shared" si="54"/>
        <v/>
      </c>
      <c r="AZ85" s="183">
        <f t="shared" si="55"/>
        <v>3</v>
      </c>
      <c r="BA85" s="173">
        <f t="shared" si="56"/>
        <v>0.25</v>
      </c>
      <c r="BB85" s="174" t="str">
        <f t="shared" si="57"/>
        <v/>
      </c>
      <c r="BC85" s="186" t="str">
        <f t="shared" si="80"/>
        <v/>
      </c>
      <c r="BD85" s="174">
        <f t="shared" si="58"/>
        <v>0.25</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t="s">
        <v>3533</v>
      </c>
      <c r="E86" s="16" t="s">
        <v>3453</v>
      </c>
      <c r="F86" s="17" t="s">
        <v>27</v>
      </c>
      <c r="G86" s="134">
        <v>42797</v>
      </c>
      <c r="H86" s="135">
        <v>42801</v>
      </c>
      <c r="I86" s="141" t="s">
        <v>27</v>
      </c>
      <c r="J86" s="25"/>
      <c r="K86" s="145"/>
      <c r="L86" s="28"/>
      <c r="M86" s="395">
        <v>42801</v>
      </c>
      <c r="N86" s="158">
        <f t="shared" si="63"/>
        <v>3</v>
      </c>
      <c r="O86" s="27" t="s">
        <v>27</v>
      </c>
      <c r="P86" s="27"/>
      <c r="Q86" s="27"/>
      <c r="R86" s="27"/>
      <c r="S86" s="27"/>
      <c r="T86" s="28"/>
      <c r="U86" s="29"/>
      <c r="V86" s="32">
        <v>1</v>
      </c>
      <c r="W86" s="318"/>
      <c r="X86" s="319"/>
      <c r="Y86" s="160">
        <f t="shared" si="49"/>
        <v>1</v>
      </c>
      <c r="Z86" s="159">
        <f t="shared" si="64"/>
        <v>0</v>
      </c>
      <c r="AA86" s="327"/>
      <c r="AB86" s="400">
        <f t="shared" si="73"/>
        <v>0</v>
      </c>
      <c r="AC86" s="371"/>
      <c r="AD86" s="226">
        <f t="shared" si="50"/>
        <v>-10</v>
      </c>
      <c r="AE86" s="368">
        <f t="shared" si="65"/>
        <v>0</v>
      </c>
      <c r="AF86" s="339">
        <v>7.25</v>
      </c>
      <c r="AG86" s="338">
        <v>7.25</v>
      </c>
      <c r="AH86" s="336">
        <v>7.25</v>
      </c>
      <c r="AI86" s="161">
        <f t="shared" si="66"/>
        <v>7.25</v>
      </c>
      <c r="AJ86" s="162">
        <f t="shared" si="51"/>
        <v>7.25</v>
      </c>
      <c r="AK86" s="163">
        <f t="shared" si="67"/>
        <v>0</v>
      </c>
      <c r="AL86" s="164">
        <f t="shared" si="68"/>
        <v>0</v>
      </c>
      <c r="AM86" s="164">
        <f t="shared" si="69"/>
        <v>0</v>
      </c>
      <c r="AN86" s="164">
        <f t="shared" si="70"/>
        <v>0</v>
      </c>
      <c r="AO86" s="164">
        <f t="shared" si="71"/>
        <v>0</v>
      </c>
      <c r="AP86" s="610" t="str">
        <f t="shared" si="74"/>
        <v xml:space="preserve"> </v>
      </c>
      <c r="AQ86" s="613">
        <f t="shared" si="72"/>
        <v>7.25</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f t="shared" si="52"/>
        <v>3</v>
      </c>
      <c r="AX86" s="165" t="str">
        <f t="shared" si="53"/>
        <v/>
      </c>
      <c r="AY86" s="193" t="str">
        <f t="shared" si="54"/>
        <v/>
      </c>
      <c r="AZ86" s="183">
        <f t="shared" si="55"/>
        <v>3</v>
      </c>
      <c r="BA86" s="173">
        <f t="shared" si="56"/>
        <v>1</v>
      </c>
      <c r="BB86" s="174" t="str">
        <f t="shared" si="57"/>
        <v/>
      </c>
      <c r="BC86" s="186" t="str">
        <f t="shared" si="80"/>
        <v/>
      </c>
      <c r="BD86" s="174">
        <f t="shared" si="58"/>
        <v>1</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t="s">
        <v>3534</v>
      </c>
      <c r="E87" s="16" t="s">
        <v>3450</v>
      </c>
      <c r="F87" s="17" t="s">
        <v>27</v>
      </c>
      <c r="G87" s="134">
        <v>42782</v>
      </c>
      <c r="H87" s="135">
        <v>42793</v>
      </c>
      <c r="I87" s="141" t="s">
        <v>27</v>
      </c>
      <c r="J87" s="25"/>
      <c r="K87" s="145"/>
      <c r="L87" s="28"/>
      <c r="M87" s="395">
        <v>42803</v>
      </c>
      <c r="N87" s="158">
        <f t="shared" si="63"/>
        <v>16</v>
      </c>
      <c r="O87" s="27"/>
      <c r="P87" s="27"/>
      <c r="Q87" s="27" t="s">
        <v>27</v>
      </c>
      <c r="R87" s="27"/>
      <c r="S87" s="27"/>
      <c r="T87" s="28"/>
      <c r="U87" s="29"/>
      <c r="V87" s="32">
        <v>0.25</v>
      </c>
      <c r="W87" s="318">
        <v>0.5</v>
      </c>
      <c r="X87" s="319"/>
      <c r="Y87" s="160">
        <f t="shared" si="49"/>
        <v>0.75</v>
      </c>
      <c r="Z87" s="159">
        <f t="shared" si="64"/>
        <v>0</v>
      </c>
      <c r="AA87" s="327"/>
      <c r="AB87" s="400">
        <f t="shared" si="73"/>
        <v>0</v>
      </c>
      <c r="AC87" s="371"/>
      <c r="AD87" s="226">
        <f t="shared" si="50"/>
        <v>-12.5</v>
      </c>
      <c r="AE87" s="368">
        <f t="shared" si="65"/>
        <v>0</v>
      </c>
      <c r="AF87" s="339">
        <v>14.25</v>
      </c>
      <c r="AG87" s="338">
        <v>12.75</v>
      </c>
      <c r="AH87" s="336">
        <v>12.75</v>
      </c>
      <c r="AI87" s="161">
        <f t="shared" si="66"/>
        <v>12.75</v>
      </c>
      <c r="AJ87" s="162">
        <f t="shared" si="51"/>
        <v>14.25</v>
      </c>
      <c r="AK87" s="163">
        <f t="shared" si="67"/>
        <v>1.5</v>
      </c>
      <c r="AL87" s="164">
        <f t="shared" si="68"/>
        <v>0</v>
      </c>
      <c r="AM87" s="164">
        <f t="shared" si="69"/>
        <v>0</v>
      </c>
      <c r="AN87" s="164">
        <f t="shared" si="70"/>
        <v>0</v>
      </c>
      <c r="AO87" s="164">
        <f t="shared" si="71"/>
        <v>0</v>
      </c>
      <c r="AP87" s="610" t="str">
        <f t="shared" si="74"/>
        <v xml:space="preserve"> </v>
      </c>
      <c r="AQ87" s="613">
        <f t="shared" si="72"/>
        <v>12.75</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f t="shared" si="52"/>
        <v>16</v>
      </c>
      <c r="AX87" s="165" t="str">
        <f t="shared" si="53"/>
        <v/>
      </c>
      <c r="AY87" s="193" t="str">
        <f t="shared" si="54"/>
        <v/>
      </c>
      <c r="AZ87" s="183">
        <f t="shared" si="55"/>
        <v>16</v>
      </c>
      <c r="BA87" s="173">
        <f t="shared" si="56"/>
        <v>0.25</v>
      </c>
      <c r="BB87" s="174" t="str">
        <f t="shared" si="57"/>
        <v/>
      </c>
      <c r="BC87" s="186" t="str">
        <f t="shared" si="80"/>
        <v/>
      </c>
      <c r="BD87" s="174">
        <f t="shared" si="58"/>
        <v>0.25</v>
      </c>
      <c r="BE87" s="201">
        <f t="shared" si="59"/>
        <v>0.5</v>
      </c>
      <c r="BF87" s="174" t="str">
        <f t="shared" si="60"/>
        <v/>
      </c>
      <c r="BG87" s="186" t="str">
        <f t="shared" si="61"/>
        <v/>
      </c>
      <c r="BH87" s="175">
        <f t="shared" si="62"/>
        <v>0.5</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t="s">
        <v>3535</v>
      </c>
      <c r="E88" s="16" t="s">
        <v>3536</v>
      </c>
      <c r="F88" s="17" t="s">
        <v>27</v>
      </c>
      <c r="G88" s="134">
        <v>42776</v>
      </c>
      <c r="H88" s="135">
        <v>42783</v>
      </c>
      <c r="I88" s="141" t="s">
        <v>27</v>
      </c>
      <c r="J88" s="25"/>
      <c r="K88" s="145"/>
      <c r="L88" s="28"/>
      <c r="M88" s="395">
        <v>42835</v>
      </c>
      <c r="N88" s="158">
        <f t="shared" si="63"/>
        <v>42</v>
      </c>
      <c r="O88" s="27" t="s">
        <v>27</v>
      </c>
      <c r="P88" s="27"/>
      <c r="Q88" s="27"/>
      <c r="R88" s="27"/>
      <c r="S88" s="27"/>
      <c r="T88" s="28"/>
      <c r="U88" s="29"/>
      <c r="V88" s="32">
        <v>0.25</v>
      </c>
      <c r="W88" s="318">
        <v>0.25</v>
      </c>
      <c r="X88" s="319"/>
      <c r="Y88" s="160">
        <f t="shared" si="49"/>
        <v>0.5</v>
      </c>
      <c r="Z88" s="159">
        <f t="shared" si="64"/>
        <v>0</v>
      </c>
      <c r="AA88" s="327"/>
      <c r="AB88" s="400">
        <f t="shared" si="73"/>
        <v>0</v>
      </c>
      <c r="AC88" s="371"/>
      <c r="AD88" s="226">
        <f t="shared" si="50"/>
        <v>-7.5</v>
      </c>
      <c r="AE88" s="368">
        <f t="shared" si="65"/>
        <v>0</v>
      </c>
      <c r="AF88" s="339">
        <v>2.75</v>
      </c>
      <c r="AG88" s="338">
        <v>0.25</v>
      </c>
      <c r="AH88" s="336">
        <v>0.25</v>
      </c>
      <c r="AI88" s="161">
        <f t="shared" si="66"/>
        <v>0.25</v>
      </c>
      <c r="AJ88" s="162">
        <f t="shared" si="51"/>
        <v>2.75</v>
      </c>
      <c r="AK88" s="163">
        <f t="shared" si="67"/>
        <v>2.5</v>
      </c>
      <c r="AL88" s="164">
        <f t="shared" si="68"/>
        <v>0</v>
      </c>
      <c r="AM88" s="164">
        <f t="shared" si="69"/>
        <v>0</v>
      </c>
      <c r="AN88" s="164">
        <f t="shared" si="70"/>
        <v>0</v>
      </c>
      <c r="AO88" s="164">
        <f t="shared" si="71"/>
        <v>0</v>
      </c>
      <c r="AP88" s="610">
        <f t="shared" si="74"/>
        <v>0.25</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f t="shared" si="52"/>
        <v>42</v>
      </c>
      <c r="AX88" s="165" t="str">
        <f t="shared" si="53"/>
        <v/>
      </c>
      <c r="AY88" s="193" t="str">
        <f t="shared" si="54"/>
        <v/>
      </c>
      <c r="AZ88" s="183">
        <f t="shared" si="55"/>
        <v>42</v>
      </c>
      <c r="BA88" s="173">
        <f t="shared" si="56"/>
        <v>0.25</v>
      </c>
      <c r="BB88" s="174" t="str">
        <f t="shared" si="57"/>
        <v/>
      </c>
      <c r="BC88" s="186" t="str">
        <f t="shared" si="80"/>
        <v/>
      </c>
      <c r="BD88" s="174">
        <f t="shared" si="58"/>
        <v>0.25</v>
      </c>
      <c r="BE88" s="201">
        <f t="shared" si="59"/>
        <v>0.25</v>
      </c>
      <c r="BF88" s="174" t="str">
        <f t="shared" si="60"/>
        <v/>
      </c>
      <c r="BG88" s="186" t="str">
        <f t="shared" si="61"/>
        <v/>
      </c>
      <c r="BH88" s="175">
        <f t="shared" si="62"/>
        <v>0.25</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t="s">
        <v>3537</v>
      </c>
      <c r="E89" s="18" t="s">
        <v>3538</v>
      </c>
      <c r="F89" s="17" t="s">
        <v>27</v>
      </c>
      <c r="G89" s="134">
        <v>42835</v>
      </c>
      <c r="H89" s="135">
        <v>42835</v>
      </c>
      <c r="I89" s="141" t="s">
        <v>27</v>
      </c>
      <c r="J89" s="25"/>
      <c r="K89" s="145"/>
      <c r="L89" s="28"/>
      <c r="M89" s="395">
        <v>42838</v>
      </c>
      <c r="N89" s="158">
        <f t="shared" si="63"/>
        <v>4</v>
      </c>
      <c r="O89" s="27"/>
      <c r="P89" s="27"/>
      <c r="Q89" s="27" t="s">
        <v>27</v>
      </c>
      <c r="R89" s="27"/>
      <c r="S89" s="27"/>
      <c r="T89" s="28"/>
      <c r="U89" s="29"/>
      <c r="V89" s="32">
        <v>0.25</v>
      </c>
      <c r="W89" s="318">
        <v>0.25</v>
      </c>
      <c r="X89" s="319"/>
      <c r="Y89" s="160">
        <f t="shared" si="49"/>
        <v>0.5</v>
      </c>
      <c r="Z89" s="159">
        <f t="shared" si="64"/>
        <v>0</v>
      </c>
      <c r="AA89" s="327"/>
      <c r="AB89" s="400">
        <f t="shared" si="73"/>
        <v>0</v>
      </c>
      <c r="AC89" s="371"/>
      <c r="AD89" s="226">
        <f t="shared" si="50"/>
        <v>-7.5</v>
      </c>
      <c r="AE89" s="368">
        <f t="shared" si="65"/>
        <v>0</v>
      </c>
      <c r="AF89" s="339">
        <v>0.5</v>
      </c>
      <c r="AG89" s="338">
        <v>0.5</v>
      </c>
      <c r="AH89" s="336">
        <v>0.5</v>
      </c>
      <c r="AI89" s="161">
        <f t="shared" si="66"/>
        <v>0.5</v>
      </c>
      <c r="AJ89" s="162">
        <f t="shared" si="51"/>
        <v>0.5</v>
      </c>
      <c r="AK89" s="163">
        <f t="shared" si="67"/>
        <v>0</v>
      </c>
      <c r="AL89" s="164">
        <f t="shared" si="68"/>
        <v>0</v>
      </c>
      <c r="AM89" s="164">
        <f t="shared" si="69"/>
        <v>0</v>
      </c>
      <c r="AN89" s="164">
        <f t="shared" si="70"/>
        <v>0</v>
      </c>
      <c r="AO89" s="164">
        <f t="shared" si="71"/>
        <v>0</v>
      </c>
      <c r="AP89" s="610">
        <f t="shared" si="74"/>
        <v>0.5</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f t="shared" si="52"/>
        <v>4</v>
      </c>
      <c r="AX89" s="165" t="str">
        <f t="shared" si="53"/>
        <v/>
      </c>
      <c r="AY89" s="193" t="str">
        <f t="shared" si="54"/>
        <v/>
      </c>
      <c r="AZ89" s="183">
        <f t="shared" si="55"/>
        <v>4</v>
      </c>
      <c r="BA89" s="173">
        <f t="shared" si="56"/>
        <v>0.25</v>
      </c>
      <c r="BB89" s="174" t="str">
        <f t="shared" si="57"/>
        <v/>
      </c>
      <c r="BC89" s="186" t="str">
        <f t="shared" si="80"/>
        <v/>
      </c>
      <c r="BD89" s="174">
        <f t="shared" si="58"/>
        <v>0.25</v>
      </c>
      <c r="BE89" s="201">
        <f t="shared" si="59"/>
        <v>0.25</v>
      </c>
      <c r="BF89" s="174" t="str">
        <f t="shared" si="60"/>
        <v/>
      </c>
      <c r="BG89" s="186" t="str">
        <f t="shared" si="61"/>
        <v/>
      </c>
      <c r="BH89" s="175">
        <f t="shared" si="62"/>
        <v>0.25</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t="s">
        <v>3539</v>
      </c>
      <c r="E90" s="16" t="s">
        <v>3511</v>
      </c>
      <c r="F90" s="17" t="s">
        <v>27</v>
      </c>
      <c r="G90" s="134">
        <v>42809</v>
      </c>
      <c r="H90" s="135">
        <v>42814</v>
      </c>
      <c r="I90" s="141" t="s">
        <v>27</v>
      </c>
      <c r="J90" s="25"/>
      <c r="K90" s="145"/>
      <c r="L90" s="28"/>
      <c r="M90" s="395">
        <v>42856</v>
      </c>
      <c r="N90" s="158">
        <f t="shared" si="63"/>
        <v>34</v>
      </c>
      <c r="O90" s="27"/>
      <c r="P90" s="27"/>
      <c r="Q90" s="27" t="s">
        <v>27</v>
      </c>
      <c r="R90" s="27"/>
      <c r="S90" s="27"/>
      <c r="T90" s="28"/>
      <c r="U90" s="29"/>
      <c r="V90" s="32">
        <v>0.25</v>
      </c>
      <c r="W90" s="318">
        <v>0.25</v>
      </c>
      <c r="X90" s="319"/>
      <c r="Y90" s="160">
        <f t="shared" si="49"/>
        <v>0.5</v>
      </c>
      <c r="Z90" s="159">
        <f t="shared" si="64"/>
        <v>0</v>
      </c>
      <c r="AA90" s="327"/>
      <c r="AB90" s="400">
        <f t="shared" si="73"/>
        <v>0</v>
      </c>
      <c r="AC90" s="371"/>
      <c r="AD90" s="226">
        <f t="shared" si="50"/>
        <v>-7.5</v>
      </c>
      <c r="AE90" s="368">
        <f t="shared" si="65"/>
        <v>0</v>
      </c>
      <c r="AF90" s="339">
        <v>1.99</v>
      </c>
      <c r="AG90" s="338">
        <v>1.99</v>
      </c>
      <c r="AH90" s="336">
        <v>1.99</v>
      </c>
      <c r="AI90" s="161">
        <f t="shared" si="66"/>
        <v>1.99</v>
      </c>
      <c r="AJ90" s="162">
        <f t="shared" si="51"/>
        <v>1.99</v>
      </c>
      <c r="AK90" s="163">
        <f t="shared" si="67"/>
        <v>0</v>
      </c>
      <c r="AL90" s="164">
        <f t="shared" si="68"/>
        <v>0</v>
      </c>
      <c r="AM90" s="164">
        <f t="shared" si="69"/>
        <v>0</v>
      </c>
      <c r="AN90" s="164">
        <f t="shared" si="70"/>
        <v>0</v>
      </c>
      <c r="AO90" s="164">
        <f t="shared" si="71"/>
        <v>0</v>
      </c>
      <c r="AP90" s="610">
        <f t="shared" si="74"/>
        <v>1.99</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f t="shared" si="52"/>
        <v>34</v>
      </c>
      <c r="AX90" s="165" t="str">
        <f t="shared" si="53"/>
        <v/>
      </c>
      <c r="AY90" s="193" t="str">
        <f t="shared" si="54"/>
        <v/>
      </c>
      <c r="AZ90" s="183">
        <f t="shared" si="55"/>
        <v>34</v>
      </c>
      <c r="BA90" s="173">
        <f t="shared" si="56"/>
        <v>0.25</v>
      </c>
      <c r="BB90" s="174" t="str">
        <f t="shared" si="57"/>
        <v/>
      </c>
      <c r="BC90" s="186" t="str">
        <f t="shared" si="80"/>
        <v/>
      </c>
      <c r="BD90" s="174">
        <f t="shared" si="58"/>
        <v>0.25</v>
      </c>
      <c r="BE90" s="201">
        <f t="shared" si="59"/>
        <v>0.25</v>
      </c>
      <c r="BF90" s="174" t="str">
        <f t="shared" si="60"/>
        <v/>
      </c>
      <c r="BG90" s="186" t="str">
        <f t="shared" si="61"/>
        <v/>
      </c>
      <c r="BH90" s="175">
        <f t="shared" si="62"/>
        <v>0.25</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t="s">
        <v>3540</v>
      </c>
      <c r="E91" s="16" t="s">
        <v>3541</v>
      </c>
      <c r="F91" s="17" t="s">
        <v>27</v>
      </c>
      <c r="G91" s="134">
        <v>42835</v>
      </c>
      <c r="H91" s="135">
        <v>42836</v>
      </c>
      <c r="I91" s="141" t="s">
        <v>27</v>
      </c>
      <c r="J91" s="25"/>
      <c r="K91" s="145"/>
      <c r="L91" s="28"/>
      <c r="M91" s="395">
        <v>42863</v>
      </c>
      <c r="N91" s="158">
        <f t="shared" si="63"/>
        <v>21</v>
      </c>
      <c r="O91" s="27"/>
      <c r="P91" s="27"/>
      <c r="Q91" s="27" t="s">
        <v>27</v>
      </c>
      <c r="R91" s="27"/>
      <c r="S91" s="27"/>
      <c r="T91" s="28"/>
      <c r="U91" s="29"/>
      <c r="V91" s="32">
        <v>0.25</v>
      </c>
      <c r="W91" s="318">
        <v>0.25</v>
      </c>
      <c r="X91" s="319"/>
      <c r="Y91" s="160">
        <f t="shared" si="49"/>
        <v>0.5</v>
      </c>
      <c r="Z91" s="159">
        <f t="shared" si="64"/>
        <v>0</v>
      </c>
      <c r="AA91" s="327"/>
      <c r="AB91" s="400">
        <f t="shared" si="73"/>
        <v>0</v>
      </c>
      <c r="AC91" s="371"/>
      <c r="AD91" s="226">
        <f t="shared" si="50"/>
        <v>-7.5</v>
      </c>
      <c r="AE91" s="368">
        <f t="shared" si="65"/>
        <v>0</v>
      </c>
      <c r="AF91" s="339">
        <v>5.25</v>
      </c>
      <c r="AG91" s="338">
        <v>0.5</v>
      </c>
      <c r="AH91" s="336">
        <v>0.5</v>
      </c>
      <c r="AI91" s="161">
        <f t="shared" si="66"/>
        <v>0.5</v>
      </c>
      <c r="AJ91" s="162">
        <f t="shared" si="51"/>
        <v>5.25</v>
      </c>
      <c r="AK91" s="163">
        <f t="shared" si="67"/>
        <v>4.75</v>
      </c>
      <c r="AL91" s="164">
        <f t="shared" si="68"/>
        <v>0</v>
      </c>
      <c r="AM91" s="164">
        <f t="shared" si="69"/>
        <v>0</v>
      </c>
      <c r="AN91" s="164">
        <f t="shared" si="70"/>
        <v>0</v>
      </c>
      <c r="AO91" s="164">
        <f t="shared" si="71"/>
        <v>0</v>
      </c>
      <c r="AP91" s="610">
        <f t="shared" si="74"/>
        <v>0.5</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f t="shared" si="52"/>
        <v>21</v>
      </c>
      <c r="AX91" s="165" t="str">
        <f t="shared" si="53"/>
        <v/>
      </c>
      <c r="AY91" s="193" t="str">
        <f t="shared" si="54"/>
        <v/>
      </c>
      <c r="AZ91" s="183">
        <f t="shared" si="55"/>
        <v>21</v>
      </c>
      <c r="BA91" s="173">
        <f t="shared" si="56"/>
        <v>0.25</v>
      </c>
      <c r="BB91" s="174" t="str">
        <f t="shared" si="57"/>
        <v/>
      </c>
      <c r="BC91" s="186" t="str">
        <f t="shared" si="80"/>
        <v/>
      </c>
      <c r="BD91" s="174">
        <f t="shared" si="58"/>
        <v>0.25</v>
      </c>
      <c r="BE91" s="201">
        <f t="shared" si="59"/>
        <v>0.25</v>
      </c>
      <c r="BF91" s="174" t="str">
        <f t="shared" si="60"/>
        <v/>
      </c>
      <c r="BG91" s="186" t="str">
        <f t="shared" si="61"/>
        <v/>
      </c>
      <c r="BH91" s="175">
        <f t="shared" si="62"/>
        <v>0.25</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t="s">
        <v>3542</v>
      </c>
      <c r="E92" s="16" t="s">
        <v>3450</v>
      </c>
      <c r="F92" s="17" t="s">
        <v>27</v>
      </c>
      <c r="G92" s="134">
        <v>42877</v>
      </c>
      <c r="H92" s="135">
        <v>42878</v>
      </c>
      <c r="I92" s="141" t="s">
        <v>27</v>
      </c>
      <c r="J92" s="25"/>
      <c r="K92" s="145"/>
      <c r="L92" s="28"/>
      <c r="M92" s="395">
        <v>42879</v>
      </c>
      <c r="N92" s="158">
        <f t="shared" si="63"/>
        <v>3</v>
      </c>
      <c r="O92" s="27"/>
      <c r="P92" s="27"/>
      <c r="Q92" s="27"/>
      <c r="R92" s="27"/>
      <c r="S92" s="27"/>
      <c r="T92" s="28"/>
      <c r="U92" s="29"/>
      <c r="V92" s="32">
        <v>0.25</v>
      </c>
      <c r="W92" s="318">
        <v>0.5</v>
      </c>
      <c r="X92" s="319"/>
      <c r="Y92" s="160">
        <f t="shared" si="49"/>
        <v>0.75</v>
      </c>
      <c r="Z92" s="159">
        <f t="shared" si="64"/>
        <v>0</v>
      </c>
      <c r="AA92" s="327"/>
      <c r="AB92" s="400">
        <f t="shared" si="73"/>
        <v>0</v>
      </c>
      <c r="AC92" s="371"/>
      <c r="AD92" s="226">
        <f t="shared" si="50"/>
        <v>-12.5</v>
      </c>
      <c r="AE92" s="368">
        <f t="shared" si="65"/>
        <v>0</v>
      </c>
      <c r="AF92" s="339">
        <v>4.5</v>
      </c>
      <c r="AG92" s="338">
        <v>2.25</v>
      </c>
      <c r="AH92" s="336">
        <v>2.25</v>
      </c>
      <c r="AI92" s="161">
        <f t="shared" si="66"/>
        <v>2.25</v>
      </c>
      <c r="AJ92" s="162">
        <f t="shared" si="51"/>
        <v>4.5</v>
      </c>
      <c r="AK92" s="163">
        <f t="shared" si="67"/>
        <v>2.25</v>
      </c>
      <c r="AL92" s="164">
        <f t="shared" si="68"/>
        <v>0</v>
      </c>
      <c r="AM92" s="164">
        <f t="shared" si="69"/>
        <v>0</v>
      </c>
      <c r="AN92" s="164">
        <f t="shared" si="70"/>
        <v>0</v>
      </c>
      <c r="AO92" s="164">
        <f t="shared" si="71"/>
        <v>0</v>
      </c>
      <c r="AP92" s="610">
        <f t="shared" si="74"/>
        <v>2.25</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f t="shared" si="52"/>
        <v>3</v>
      </c>
      <c r="AX92" s="165" t="str">
        <f t="shared" si="53"/>
        <v/>
      </c>
      <c r="AY92" s="193" t="str">
        <f t="shared" si="54"/>
        <v/>
      </c>
      <c r="AZ92" s="183">
        <f t="shared" si="55"/>
        <v>3</v>
      </c>
      <c r="BA92" s="173">
        <f t="shared" si="56"/>
        <v>0.25</v>
      </c>
      <c r="BB92" s="174" t="str">
        <f t="shared" si="57"/>
        <v/>
      </c>
      <c r="BC92" s="186" t="str">
        <f t="shared" si="80"/>
        <v/>
      </c>
      <c r="BD92" s="174">
        <f t="shared" si="58"/>
        <v>0.25</v>
      </c>
      <c r="BE92" s="201">
        <f t="shared" si="59"/>
        <v>0.5</v>
      </c>
      <c r="BF92" s="174" t="str">
        <f t="shared" si="60"/>
        <v/>
      </c>
      <c r="BG92" s="186" t="str">
        <f t="shared" si="61"/>
        <v/>
      </c>
      <c r="BH92" s="175">
        <f t="shared" si="62"/>
        <v>0.5</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t="s">
        <v>3542</v>
      </c>
      <c r="E93" s="18" t="s">
        <v>3450</v>
      </c>
      <c r="F93" s="17" t="s">
        <v>27</v>
      </c>
      <c r="G93" s="134">
        <v>42877</v>
      </c>
      <c r="H93" s="135">
        <v>42878</v>
      </c>
      <c r="I93" s="141" t="s">
        <v>27</v>
      </c>
      <c r="J93" s="25"/>
      <c r="K93" s="145"/>
      <c r="L93" s="28"/>
      <c r="M93" s="395">
        <v>42879</v>
      </c>
      <c r="N93" s="158">
        <f t="shared" si="63"/>
        <v>3</v>
      </c>
      <c r="O93" s="27"/>
      <c r="P93" s="27"/>
      <c r="Q93" s="27"/>
      <c r="R93" s="27"/>
      <c r="S93" s="27"/>
      <c r="T93" s="28"/>
      <c r="U93" s="29"/>
      <c r="V93" s="32">
        <v>0.25</v>
      </c>
      <c r="W93" s="318">
        <v>0.5</v>
      </c>
      <c r="X93" s="319"/>
      <c r="Y93" s="160">
        <f t="shared" si="49"/>
        <v>0.75</v>
      </c>
      <c r="Z93" s="159">
        <f t="shared" si="64"/>
        <v>0</v>
      </c>
      <c r="AA93" s="327"/>
      <c r="AB93" s="400">
        <f t="shared" si="73"/>
        <v>0</v>
      </c>
      <c r="AC93" s="371"/>
      <c r="AD93" s="226">
        <f t="shared" si="50"/>
        <v>-12.5</v>
      </c>
      <c r="AE93" s="368">
        <f t="shared" si="65"/>
        <v>0</v>
      </c>
      <c r="AF93" s="339">
        <v>4.5</v>
      </c>
      <c r="AG93" s="338">
        <v>2.25</v>
      </c>
      <c r="AH93" s="336">
        <v>2.25</v>
      </c>
      <c r="AI93" s="161">
        <f t="shared" si="66"/>
        <v>2.25</v>
      </c>
      <c r="AJ93" s="162">
        <f t="shared" si="51"/>
        <v>4.5</v>
      </c>
      <c r="AK93" s="163">
        <f t="shared" si="67"/>
        <v>2.25</v>
      </c>
      <c r="AL93" s="164">
        <f t="shared" si="68"/>
        <v>0</v>
      </c>
      <c r="AM93" s="164">
        <f t="shared" si="69"/>
        <v>0</v>
      </c>
      <c r="AN93" s="164">
        <f t="shared" si="70"/>
        <v>0</v>
      </c>
      <c r="AO93" s="164">
        <f t="shared" si="71"/>
        <v>0</v>
      </c>
      <c r="AP93" s="610">
        <f t="shared" si="74"/>
        <v>2.25</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f t="shared" si="52"/>
        <v>3</v>
      </c>
      <c r="AX93" s="165" t="str">
        <f t="shared" si="53"/>
        <v/>
      </c>
      <c r="AY93" s="193" t="str">
        <f t="shared" si="54"/>
        <v/>
      </c>
      <c r="AZ93" s="183">
        <f t="shared" si="55"/>
        <v>3</v>
      </c>
      <c r="BA93" s="173">
        <f t="shared" si="56"/>
        <v>0.25</v>
      </c>
      <c r="BB93" s="174" t="str">
        <f t="shared" si="57"/>
        <v/>
      </c>
      <c r="BC93" s="186" t="str">
        <f t="shared" si="80"/>
        <v/>
      </c>
      <c r="BD93" s="174">
        <f t="shared" si="58"/>
        <v>0.25</v>
      </c>
      <c r="BE93" s="201">
        <f t="shared" si="59"/>
        <v>0.5</v>
      </c>
      <c r="BF93" s="174" t="str">
        <f t="shared" si="60"/>
        <v/>
      </c>
      <c r="BG93" s="186" t="str">
        <f t="shared" si="61"/>
        <v/>
      </c>
      <c r="BH93" s="175">
        <f t="shared" si="62"/>
        <v>0.5</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t="s">
        <v>3543</v>
      </c>
      <c r="E94" s="16" t="s">
        <v>3544</v>
      </c>
      <c r="F94" s="17" t="s">
        <v>27</v>
      </c>
      <c r="G94" s="134">
        <v>42874</v>
      </c>
      <c r="H94" s="135">
        <v>42877</v>
      </c>
      <c r="I94" s="141" t="s">
        <v>27</v>
      </c>
      <c r="J94" s="25"/>
      <c r="K94" s="145"/>
      <c r="L94" s="28"/>
      <c r="M94" s="395">
        <v>42893</v>
      </c>
      <c r="N94" s="158">
        <f t="shared" si="63"/>
        <v>14</v>
      </c>
      <c r="O94" s="27"/>
      <c r="P94" s="27"/>
      <c r="Q94" s="27" t="s">
        <v>27</v>
      </c>
      <c r="R94" s="27"/>
      <c r="S94" s="27"/>
      <c r="T94" s="28"/>
      <c r="U94" s="29"/>
      <c r="V94" s="32">
        <v>0.25</v>
      </c>
      <c r="W94" s="318">
        <v>0.25</v>
      </c>
      <c r="X94" s="319"/>
      <c r="Y94" s="160">
        <f t="shared" si="49"/>
        <v>0.5</v>
      </c>
      <c r="Z94" s="159">
        <f t="shared" si="64"/>
        <v>0</v>
      </c>
      <c r="AA94" s="327"/>
      <c r="AB94" s="400">
        <f t="shared" si="73"/>
        <v>0</v>
      </c>
      <c r="AC94" s="371"/>
      <c r="AD94" s="226">
        <f t="shared" si="50"/>
        <v>-7.5</v>
      </c>
      <c r="AE94" s="368">
        <f t="shared" si="65"/>
        <v>0</v>
      </c>
      <c r="AF94" s="339">
        <v>2.75</v>
      </c>
      <c r="AG94" s="338">
        <v>2.75</v>
      </c>
      <c r="AH94" s="336">
        <v>2.75</v>
      </c>
      <c r="AI94" s="161">
        <f t="shared" si="66"/>
        <v>2.75</v>
      </c>
      <c r="AJ94" s="162">
        <f t="shared" si="51"/>
        <v>2.75</v>
      </c>
      <c r="AK94" s="163">
        <f t="shared" si="67"/>
        <v>0</v>
      </c>
      <c r="AL94" s="164">
        <f t="shared" si="68"/>
        <v>0</v>
      </c>
      <c r="AM94" s="164">
        <f t="shared" si="69"/>
        <v>0</v>
      </c>
      <c r="AN94" s="164">
        <f t="shared" si="70"/>
        <v>0</v>
      </c>
      <c r="AO94" s="164">
        <f t="shared" si="71"/>
        <v>0</v>
      </c>
      <c r="AP94" s="610">
        <f t="shared" si="74"/>
        <v>2.75</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f t="shared" si="52"/>
        <v>14</v>
      </c>
      <c r="AX94" s="165" t="str">
        <f t="shared" si="53"/>
        <v/>
      </c>
      <c r="AY94" s="193" t="str">
        <f t="shared" si="54"/>
        <v/>
      </c>
      <c r="AZ94" s="183">
        <f t="shared" si="55"/>
        <v>14</v>
      </c>
      <c r="BA94" s="173">
        <f t="shared" si="56"/>
        <v>0.25</v>
      </c>
      <c r="BB94" s="174" t="str">
        <f t="shared" si="57"/>
        <v/>
      </c>
      <c r="BC94" s="186" t="str">
        <f t="shared" si="80"/>
        <v/>
      </c>
      <c r="BD94" s="174">
        <f t="shared" si="58"/>
        <v>0.25</v>
      </c>
      <c r="BE94" s="201">
        <f t="shared" si="59"/>
        <v>0.25</v>
      </c>
      <c r="BF94" s="174" t="str">
        <f t="shared" si="60"/>
        <v/>
      </c>
      <c r="BG94" s="186" t="str">
        <f t="shared" si="61"/>
        <v/>
      </c>
      <c r="BH94" s="175">
        <f t="shared" si="62"/>
        <v>0.25</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t="s">
        <v>3545</v>
      </c>
      <c r="E95" s="16" t="s">
        <v>3455</v>
      </c>
      <c r="F95" s="17" t="s">
        <v>27</v>
      </c>
      <c r="G95" s="134">
        <v>42880</v>
      </c>
      <c r="H95" s="135">
        <v>42888</v>
      </c>
      <c r="I95" s="141" t="s">
        <v>27</v>
      </c>
      <c r="J95" s="25"/>
      <c r="K95" s="145"/>
      <c r="L95" s="28"/>
      <c r="M95" s="395">
        <v>42893</v>
      </c>
      <c r="N95" s="158">
        <f t="shared" si="63"/>
        <v>10</v>
      </c>
      <c r="O95" s="27" t="s">
        <v>27</v>
      </c>
      <c r="P95" s="27"/>
      <c r="Q95" s="27"/>
      <c r="R95" s="27"/>
      <c r="S95" s="27"/>
      <c r="T95" s="28"/>
      <c r="U95" s="29"/>
      <c r="V95" s="32">
        <v>0.25</v>
      </c>
      <c r="W95" s="318">
        <v>0.25</v>
      </c>
      <c r="X95" s="319"/>
      <c r="Y95" s="160">
        <f t="shared" si="49"/>
        <v>0.5</v>
      </c>
      <c r="Z95" s="159">
        <f t="shared" si="64"/>
        <v>0</v>
      </c>
      <c r="AA95" s="327"/>
      <c r="AB95" s="400">
        <f t="shared" si="73"/>
        <v>0</v>
      </c>
      <c r="AC95" s="371"/>
      <c r="AD95" s="226">
        <f t="shared" si="50"/>
        <v>-7.5</v>
      </c>
      <c r="AE95" s="368">
        <f t="shared" si="65"/>
        <v>0</v>
      </c>
      <c r="AF95" s="339">
        <v>0.5</v>
      </c>
      <c r="AG95" s="338">
        <v>0.5</v>
      </c>
      <c r="AH95" s="336">
        <v>0.5</v>
      </c>
      <c r="AI95" s="161">
        <f t="shared" si="66"/>
        <v>0.5</v>
      </c>
      <c r="AJ95" s="162">
        <f t="shared" si="51"/>
        <v>0.5</v>
      </c>
      <c r="AK95" s="163">
        <f t="shared" si="67"/>
        <v>0</v>
      </c>
      <c r="AL95" s="164">
        <f t="shared" si="68"/>
        <v>0</v>
      </c>
      <c r="AM95" s="164">
        <f t="shared" si="69"/>
        <v>0</v>
      </c>
      <c r="AN95" s="164">
        <f t="shared" si="70"/>
        <v>0</v>
      </c>
      <c r="AO95" s="164">
        <f t="shared" si="71"/>
        <v>0</v>
      </c>
      <c r="AP95" s="610">
        <f t="shared" si="74"/>
        <v>0.5</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f t="shared" si="52"/>
        <v>10</v>
      </c>
      <c r="AX95" s="165" t="str">
        <f t="shared" si="53"/>
        <v/>
      </c>
      <c r="AY95" s="193" t="str">
        <f t="shared" si="54"/>
        <v/>
      </c>
      <c r="AZ95" s="183">
        <f t="shared" si="55"/>
        <v>10</v>
      </c>
      <c r="BA95" s="173">
        <f t="shared" si="56"/>
        <v>0.25</v>
      </c>
      <c r="BB95" s="174" t="str">
        <f t="shared" si="57"/>
        <v/>
      </c>
      <c r="BC95" s="186" t="str">
        <f t="shared" si="80"/>
        <v/>
      </c>
      <c r="BD95" s="174">
        <f t="shared" si="58"/>
        <v>0.25</v>
      </c>
      <c r="BE95" s="201">
        <f t="shared" si="59"/>
        <v>0.25</v>
      </c>
      <c r="BF95" s="174" t="str">
        <f t="shared" si="60"/>
        <v/>
      </c>
      <c r="BG95" s="186" t="str">
        <f t="shared" si="61"/>
        <v/>
      </c>
      <c r="BH95" s="175">
        <f t="shared" si="62"/>
        <v>0.25</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t="s">
        <v>3546</v>
      </c>
      <c r="E96" s="16" t="s">
        <v>3547</v>
      </c>
      <c r="F96" s="17"/>
      <c r="G96" s="134">
        <v>42885</v>
      </c>
      <c r="H96" s="135">
        <v>42892</v>
      </c>
      <c r="I96" s="141" t="s">
        <v>27</v>
      </c>
      <c r="J96" s="25"/>
      <c r="K96" s="145"/>
      <c r="L96" s="28"/>
      <c r="M96" s="395">
        <v>42900</v>
      </c>
      <c r="N96" s="158">
        <f t="shared" si="63"/>
        <v>12</v>
      </c>
      <c r="O96" s="27"/>
      <c r="P96" s="27"/>
      <c r="Q96" s="27" t="s">
        <v>27</v>
      </c>
      <c r="R96" s="27"/>
      <c r="S96" s="27"/>
      <c r="T96" s="28"/>
      <c r="U96" s="29"/>
      <c r="V96" s="32">
        <v>0.25</v>
      </c>
      <c r="W96" s="318">
        <v>0.25</v>
      </c>
      <c r="X96" s="319"/>
      <c r="Y96" s="160">
        <f t="shared" si="49"/>
        <v>0.5</v>
      </c>
      <c r="Z96" s="159">
        <f t="shared" si="64"/>
        <v>7.5</v>
      </c>
      <c r="AA96" s="327"/>
      <c r="AB96" s="400">
        <f t="shared" si="73"/>
        <v>-30</v>
      </c>
      <c r="AC96" s="371"/>
      <c r="AD96" s="226" t="str">
        <f t="shared" si="50"/>
        <v/>
      </c>
      <c r="AE96" s="368">
        <f t="shared" si="65"/>
        <v>-22.5</v>
      </c>
      <c r="AF96" s="339">
        <v>26</v>
      </c>
      <c r="AG96" s="338">
        <v>3.25</v>
      </c>
      <c r="AH96" s="336">
        <v>3.25</v>
      </c>
      <c r="AI96" s="161">
        <f t="shared" si="66"/>
        <v>3.25</v>
      </c>
      <c r="AJ96" s="162">
        <f t="shared" si="51"/>
        <v>33.5</v>
      </c>
      <c r="AK96" s="163">
        <f t="shared" si="67"/>
        <v>30.25</v>
      </c>
      <c r="AL96" s="164">
        <f t="shared" si="68"/>
        <v>0</v>
      </c>
      <c r="AM96" s="164">
        <f t="shared" si="69"/>
        <v>0</v>
      </c>
      <c r="AN96" s="164">
        <f t="shared" si="70"/>
        <v>0</v>
      </c>
      <c r="AO96" s="164">
        <f t="shared" si="71"/>
        <v>0</v>
      </c>
      <c r="AP96" s="610">
        <f t="shared" si="74"/>
        <v>3.25</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f t="shared" si="52"/>
        <v>12</v>
      </c>
      <c r="AX96" s="165" t="str">
        <f t="shared" si="53"/>
        <v/>
      </c>
      <c r="AY96" s="193">
        <f t="shared" si="54"/>
        <v>12</v>
      </c>
      <c r="AZ96" s="183" t="str">
        <f t="shared" si="55"/>
        <v/>
      </c>
      <c r="BA96" s="173">
        <f t="shared" si="56"/>
        <v>0.25</v>
      </c>
      <c r="BB96" s="174" t="str">
        <f t="shared" si="57"/>
        <v/>
      </c>
      <c r="BC96" s="186">
        <f t="shared" si="80"/>
        <v>0.25</v>
      </c>
      <c r="BD96" s="174" t="str">
        <f t="shared" si="58"/>
        <v/>
      </c>
      <c r="BE96" s="201">
        <f t="shared" si="59"/>
        <v>0.25</v>
      </c>
      <c r="BF96" s="174" t="str">
        <f t="shared" si="60"/>
        <v/>
      </c>
      <c r="BG96" s="186">
        <f t="shared" si="61"/>
        <v>0.25</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t="s">
        <v>3548</v>
      </c>
      <c r="E97" s="18" t="s">
        <v>3549</v>
      </c>
      <c r="F97" s="17"/>
      <c r="G97" s="134">
        <v>42902</v>
      </c>
      <c r="H97" s="135">
        <v>42915</v>
      </c>
      <c r="I97" s="141" t="s">
        <v>27</v>
      </c>
      <c r="J97" s="25" t="s">
        <v>27</v>
      </c>
      <c r="K97" s="145"/>
      <c r="L97" s="28"/>
      <c r="M97" s="395">
        <v>42914</v>
      </c>
      <c r="N97" s="158">
        <f t="shared" si="63"/>
        <v>9</v>
      </c>
      <c r="O97" s="27"/>
      <c r="P97" s="27"/>
      <c r="Q97" s="27" t="s">
        <v>27</v>
      </c>
      <c r="R97" s="27"/>
      <c r="S97" s="27"/>
      <c r="T97" s="28"/>
      <c r="U97" s="29"/>
      <c r="V97" s="32">
        <v>3</v>
      </c>
      <c r="W97" s="318"/>
      <c r="X97" s="319"/>
      <c r="Y97" s="160">
        <f t="shared" si="49"/>
        <v>3</v>
      </c>
      <c r="Z97" s="159">
        <f t="shared" si="64"/>
        <v>30</v>
      </c>
      <c r="AA97" s="327"/>
      <c r="AB97" s="400">
        <f t="shared" si="73"/>
        <v>-30</v>
      </c>
      <c r="AC97" s="371"/>
      <c r="AD97" s="226" t="str">
        <f t="shared" si="50"/>
        <v/>
      </c>
      <c r="AE97" s="368">
        <f t="shared" si="65"/>
        <v>0</v>
      </c>
      <c r="AF97" s="339">
        <v>476.5</v>
      </c>
      <c r="AG97" s="338">
        <v>476.5</v>
      </c>
      <c r="AH97" s="336">
        <v>476.5</v>
      </c>
      <c r="AI97" s="161">
        <f t="shared" si="66"/>
        <v>476.5</v>
      </c>
      <c r="AJ97" s="162"/>
      <c r="AK97" s="163">
        <f t="shared" si="67"/>
        <v>-476.5</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f t="shared" si="76"/>
        <v>476.5</v>
      </c>
      <c r="AT97" s="613" t="str">
        <f t="shared" si="77"/>
        <v xml:space="preserve"> </v>
      </c>
      <c r="AU97" s="613" t="str">
        <f t="shared" si="78"/>
        <v xml:space="preserve"> </v>
      </c>
      <c r="AV97" s="614" t="str">
        <f t="shared" si="79"/>
        <v xml:space="preserve"> </v>
      </c>
      <c r="AW97" s="196">
        <f t="shared" si="52"/>
        <v>9</v>
      </c>
      <c r="AX97" s="165" t="str">
        <f t="shared" si="53"/>
        <v/>
      </c>
      <c r="AY97" s="193">
        <f t="shared" si="54"/>
        <v>9</v>
      </c>
      <c r="AZ97" s="183" t="str">
        <f t="shared" si="55"/>
        <v/>
      </c>
      <c r="BA97" s="173">
        <f t="shared" si="56"/>
        <v>3</v>
      </c>
      <c r="BB97" s="174" t="str">
        <f t="shared" si="57"/>
        <v/>
      </c>
      <c r="BC97" s="186">
        <f t="shared" si="80"/>
        <v>3</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t="s">
        <v>3571</v>
      </c>
      <c r="E98" s="16" t="s">
        <v>3549</v>
      </c>
      <c r="F98" s="17"/>
      <c r="G98" s="134">
        <v>42914</v>
      </c>
      <c r="H98" s="137">
        <v>42916</v>
      </c>
      <c r="I98" s="143" t="s">
        <v>27</v>
      </c>
      <c r="J98" s="80"/>
      <c r="K98" s="147"/>
      <c r="L98" s="30"/>
      <c r="M98" s="395">
        <v>42916</v>
      </c>
      <c r="N98" s="158">
        <f t="shared" si="63"/>
        <v>3</v>
      </c>
      <c r="O98" s="27" t="s">
        <v>27</v>
      </c>
      <c r="P98" s="27"/>
      <c r="Q98" s="27"/>
      <c r="R98" s="27"/>
      <c r="S98" s="27"/>
      <c r="T98" s="28"/>
      <c r="U98" s="29"/>
      <c r="V98" s="32">
        <v>0.5</v>
      </c>
      <c r="W98" s="318"/>
      <c r="X98" s="319"/>
      <c r="Y98" s="160">
        <f t="shared" si="49"/>
        <v>0.5</v>
      </c>
      <c r="Z98" s="159">
        <f t="shared" si="64"/>
        <v>5</v>
      </c>
      <c r="AA98" s="327"/>
      <c r="AB98" s="400">
        <f t="shared" si="73"/>
        <v>-30</v>
      </c>
      <c r="AC98" s="371"/>
      <c r="AD98" s="226" t="str">
        <f t="shared" si="50"/>
        <v/>
      </c>
      <c r="AE98" s="368">
        <f t="shared" si="65"/>
        <v>-25</v>
      </c>
      <c r="AF98" s="339">
        <v>0.5</v>
      </c>
      <c r="AG98" s="338"/>
      <c r="AH98" s="336">
        <v>0.5</v>
      </c>
      <c r="AI98" s="161">
        <f t="shared" si="66"/>
        <v>0</v>
      </c>
      <c r="AJ98" s="162">
        <f t="shared" si="51"/>
        <v>5.5</v>
      </c>
      <c r="AK98" s="163">
        <f t="shared" si="67"/>
        <v>5</v>
      </c>
      <c r="AL98" s="164">
        <f t="shared" si="68"/>
        <v>0</v>
      </c>
      <c r="AM98" s="164">
        <f t="shared" si="69"/>
        <v>0</v>
      </c>
      <c r="AN98" s="164">
        <f t="shared" si="70"/>
        <v>0</v>
      </c>
      <c r="AO98" s="164">
        <f t="shared" si="71"/>
        <v>0</v>
      </c>
      <c r="AP98" s="610">
        <f t="shared" si="74"/>
        <v>0.5</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f t="shared" si="52"/>
        <v>3</v>
      </c>
      <c r="AX98" s="165" t="str">
        <f t="shared" si="53"/>
        <v/>
      </c>
      <c r="AY98" s="193">
        <f t="shared" si="54"/>
        <v>3</v>
      </c>
      <c r="AZ98" s="183" t="str">
        <f t="shared" si="55"/>
        <v/>
      </c>
      <c r="BA98" s="173">
        <f t="shared" si="56"/>
        <v>0.5</v>
      </c>
      <c r="BB98" s="174" t="str">
        <f t="shared" si="57"/>
        <v/>
      </c>
      <c r="BC98" s="186">
        <f t="shared" si="80"/>
        <v>0.5</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t="s">
        <v>3550</v>
      </c>
      <c r="E99" s="16" t="s">
        <v>3455</v>
      </c>
      <c r="F99" s="17" t="s">
        <v>27</v>
      </c>
      <c r="G99" s="134">
        <v>42776</v>
      </c>
      <c r="H99" s="135">
        <v>42814</v>
      </c>
      <c r="I99" s="141"/>
      <c r="J99" s="25"/>
      <c r="K99" s="145"/>
      <c r="L99" s="28"/>
      <c r="M99" s="395">
        <v>42844</v>
      </c>
      <c r="N99" s="158">
        <f t="shared" si="63"/>
        <v>49</v>
      </c>
      <c r="O99" s="27"/>
      <c r="P99" s="27"/>
      <c r="Q99" s="27"/>
      <c r="R99" s="27"/>
      <c r="S99" s="27"/>
      <c r="T99" s="28" t="s">
        <v>27</v>
      </c>
      <c r="U99" s="29"/>
      <c r="V99" s="32">
        <v>0.25</v>
      </c>
      <c r="W99" s="318">
        <v>0.25</v>
      </c>
      <c r="X99" s="319"/>
      <c r="Y99" s="160">
        <f t="shared" si="49"/>
        <v>0.5</v>
      </c>
      <c r="Z99" s="159">
        <f t="shared" si="64"/>
        <v>0</v>
      </c>
      <c r="AA99" s="327"/>
      <c r="AB99" s="400">
        <f t="shared" si="73"/>
        <v>0</v>
      </c>
      <c r="AC99" s="371"/>
      <c r="AD99" s="226">
        <f t="shared" si="50"/>
        <v>-7.5</v>
      </c>
      <c r="AE99" s="368">
        <f t="shared" si="65"/>
        <v>0</v>
      </c>
      <c r="AF99" s="339">
        <v>3</v>
      </c>
      <c r="AG99" s="338">
        <v>0.25</v>
      </c>
      <c r="AH99" s="336"/>
      <c r="AI99" s="161">
        <f t="shared" si="66"/>
        <v>0.25</v>
      </c>
      <c r="AJ99" s="162">
        <f t="shared" si="51"/>
        <v>3</v>
      </c>
      <c r="AK99" s="163">
        <f t="shared" si="67"/>
        <v>3</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f t="shared" si="52"/>
        <v>49</v>
      </c>
      <c r="AX99" s="165" t="str">
        <f t="shared" si="53"/>
        <v/>
      </c>
      <c r="AY99" s="193" t="str">
        <f t="shared" si="54"/>
        <v/>
      </c>
      <c r="AZ99" s="183">
        <f t="shared" si="55"/>
        <v>49</v>
      </c>
      <c r="BA99" s="173">
        <f t="shared" si="56"/>
        <v>0.25</v>
      </c>
      <c r="BB99" s="174" t="str">
        <f t="shared" si="57"/>
        <v/>
      </c>
      <c r="BC99" s="186" t="str">
        <f t="shared" si="80"/>
        <v/>
      </c>
      <c r="BD99" s="174">
        <f t="shared" si="58"/>
        <v>0.25</v>
      </c>
      <c r="BE99" s="201">
        <f t="shared" si="59"/>
        <v>0.25</v>
      </c>
      <c r="BF99" s="174" t="str">
        <f t="shared" si="60"/>
        <v/>
      </c>
      <c r="BG99" s="186" t="str">
        <f t="shared" si="61"/>
        <v/>
      </c>
      <c r="BH99" s="175">
        <f t="shared" si="62"/>
        <v>0.25</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t="s">
        <v>3539</v>
      </c>
      <c r="E100" s="16" t="s">
        <v>3455</v>
      </c>
      <c r="F100" s="17" t="s">
        <v>27</v>
      </c>
      <c r="G100" s="134">
        <v>42843</v>
      </c>
      <c r="H100" s="135">
        <v>42863</v>
      </c>
      <c r="I100" s="141" t="s">
        <v>27</v>
      </c>
      <c r="J100" s="25"/>
      <c r="K100" s="145"/>
      <c r="L100" s="28"/>
      <c r="M100" s="395">
        <v>42892</v>
      </c>
      <c r="N100" s="158">
        <f t="shared" si="63"/>
        <v>36</v>
      </c>
      <c r="O100" s="27"/>
      <c r="P100" s="27"/>
      <c r="Q100" s="27"/>
      <c r="R100" s="27"/>
      <c r="S100" s="27"/>
      <c r="T100" s="28" t="s">
        <v>27</v>
      </c>
      <c r="U100" s="29"/>
      <c r="V100" s="32">
        <v>0.25</v>
      </c>
      <c r="W100" s="318">
        <v>0.25</v>
      </c>
      <c r="X100" s="319"/>
      <c r="Y100" s="160">
        <f t="shared" si="49"/>
        <v>0.5</v>
      </c>
      <c r="Z100" s="159">
        <f t="shared" si="64"/>
        <v>0</v>
      </c>
      <c r="AA100" s="327"/>
      <c r="AB100" s="400">
        <f t="shared" si="73"/>
        <v>0</v>
      </c>
      <c r="AC100" s="371"/>
      <c r="AD100" s="226">
        <f t="shared" si="50"/>
        <v>-7.5</v>
      </c>
      <c r="AE100" s="368">
        <f t="shared" si="65"/>
        <v>0</v>
      </c>
      <c r="AF100" s="339">
        <v>2.25</v>
      </c>
      <c r="AG100" s="338">
        <v>2.25</v>
      </c>
      <c r="AH100" s="336">
        <v>0</v>
      </c>
      <c r="AI100" s="161">
        <f t="shared" si="66"/>
        <v>2.25</v>
      </c>
      <c r="AJ100" s="162">
        <f t="shared" si="51"/>
        <v>2.25</v>
      </c>
      <c r="AK100" s="163">
        <f t="shared" si="67"/>
        <v>2.25</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f t="shared" si="52"/>
        <v>36</v>
      </c>
      <c r="AX100" s="165" t="str">
        <f t="shared" si="53"/>
        <v/>
      </c>
      <c r="AY100" s="193" t="str">
        <f t="shared" si="54"/>
        <v/>
      </c>
      <c r="AZ100" s="183">
        <f t="shared" si="55"/>
        <v>36</v>
      </c>
      <c r="BA100" s="173">
        <f t="shared" si="56"/>
        <v>0.25</v>
      </c>
      <c r="BB100" s="174" t="str">
        <f t="shared" si="57"/>
        <v/>
      </c>
      <c r="BC100" s="186" t="str">
        <f t="shared" si="80"/>
        <v/>
      </c>
      <c r="BD100" s="174">
        <f t="shared" si="58"/>
        <v>0.25</v>
      </c>
      <c r="BE100" s="201">
        <f t="shared" si="59"/>
        <v>0.25</v>
      </c>
      <c r="BF100" s="174" t="str">
        <f t="shared" si="60"/>
        <v/>
      </c>
      <c r="BG100" s="186" t="str">
        <f t="shared" si="61"/>
        <v/>
      </c>
      <c r="BH100" s="175">
        <f t="shared" si="62"/>
        <v>0.25</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t="s">
        <v>35</v>
      </c>
      <c r="E101" s="18" t="s">
        <v>3455</v>
      </c>
      <c r="F101" s="17" t="s">
        <v>27</v>
      </c>
      <c r="G101" s="134">
        <v>42870</v>
      </c>
      <c r="H101" s="135">
        <v>42878</v>
      </c>
      <c r="I101" s="141" t="s">
        <v>27</v>
      </c>
      <c r="J101" s="25"/>
      <c r="K101" s="145"/>
      <c r="L101" s="28"/>
      <c r="M101" s="395">
        <v>42908</v>
      </c>
      <c r="N101" s="158">
        <f t="shared" si="63"/>
        <v>29</v>
      </c>
      <c r="O101" s="27"/>
      <c r="P101" s="27"/>
      <c r="Q101" s="27"/>
      <c r="R101" s="27"/>
      <c r="S101" s="27"/>
      <c r="T101" s="28" t="s">
        <v>27</v>
      </c>
      <c r="U101" s="29"/>
      <c r="V101" s="32">
        <v>0.25</v>
      </c>
      <c r="W101" s="318">
        <v>0.25</v>
      </c>
      <c r="X101" s="319"/>
      <c r="Y101" s="160">
        <f t="shared" si="49"/>
        <v>0.5</v>
      </c>
      <c r="Z101" s="159">
        <f t="shared" si="64"/>
        <v>0</v>
      </c>
      <c r="AA101" s="327"/>
      <c r="AB101" s="400">
        <f t="shared" si="73"/>
        <v>0</v>
      </c>
      <c r="AC101" s="371"/>
      <c r="AD101" s="226">
        <f t="shared" si="50"/>
        <v>-7.5</v>
      </c>
      <c r="AE101" s="368">
        <f t="shared" si="65"/>
        <v>0</v>
      </c>
      <c r="AF101" s="339">
        <v>11.75</v>
      </c>
      <c r="AG101" s="338">
        <v>6.5</v>
      </c>
      <c r="AH101" s="336"/>
      <c r="AI101" s="161">
        <f t="shared" si="66"/>
        <v>6.5</v>
      </c>
      <c r="AJ101" s="162">
        <f t="shared" si="51"/>
        <v>11.75</v>
      </c>
      <c r="AK101" s="163">
        <f t="shared" si="67"/>
        <v>11.75</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f t="shared" si="52"/>
        <v>29</v>
      </c>
      <c r="AX101" s="165" t="str">
        <f t="shared" si="53"/>
        <v/>
      </c>
      <c r="AY101" s="193" t="str">
        <f t="shared" si="54"/>
        <v/>
      </c>
      <c r="AZ101" s="183">
        <f t="shared" si="55"/>
        <v>29</v>
      </c>
      <c r="BA101" s="173">
        <f t="shared" si="56"/>
        <v>0.25</v>
      </c>
      <c r="BB101" s="174" t="str">
        <f t="shared" si="57"/>
        <v/>
      </c>
      <c r="BC101" s="186" t="str">
        <f t="shared" si="80"/>
        <v/>
      </c>
      <c r="BD101" s="174">
        <f t="shared" si="58"/>
        <v>0.25</v>
      </c>
      <c r="BE101" s="201">
        <f t="shared" si="59"/>
        <v>0.25</v>
      </c>
      <c r="BF101" s="174" t="str">
        <f t="shared" si="60"/>
        <v/>
      </c>
      <c r="BG101" s="186" t="str">
        <f t="shared" si="61"/>
        <v/>
      </c>
      <c r="BH101" s="175">
        <f t="shared" si="62"/>
        <v>0.25</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t="s">
        <v>31</v>
      </c>
      <c r="E102" s="16" t="s">
        <v>3455</v>
      </c>
      <c r="F102" s="17" t="s">
        <v>27</v>
      </c>
      <c r="G102" s="134">
        <v>42867</v>
      </c>
      <c r="H102" s="135">
        <v>42877</v>
      </c>
      <c r="I102" s="141" t="s">
        <v>27</v>
      </c>
      <c r="J102" s="25"/>
      <c r="K102" s="145"/>
      <c r="L102" s="28"/>
      <c r="M102" s="395">
        <v>42907</v>
      </c>
      <c r="N102" s="158">
        <f t="shared" si="63"/>
        <v>29</v>
      </c>
      <c r="O102" s="27"/>
      <c r="P102" s="27"/>
      <c r="Q102" s="27"/>
      <c r="R102" s="27"/>
      <c r="S102" s="27"/>
      <c r="T102" s="28" t="s">
        <v>27</v>
      </c>
      <c r="U102" s="29"/>
      <c r="V102" s="32">
        <v>0.25</v>
      </c>
      <c r="W102" s="318">
        <v>0.25</v>
      </c>
      <c r="X102" s="319"/>
      <c r="Y102" s="160">
        <f t="shared" si="49"/>
        <v>0.5</v>
      </c>
      <c r="Z102" s="159">
        <f t="shared" si="64"/>
        <v>0</v>
      </c>
      <c r="AA102" s="327"/>
      <c r="AB102" s="400">
        <f t="shared" si="73"/>
        <v>0</v>
      </c>
      <c r="AC102" s="371"/>
      <c r="AD102" s="226">
        <f t="shared" si="50"/>
        <v>-7.5</v>
      </c>
      <c r="AE102" s="368">
        <f t="shared" si="65"/>
        <v>0</v>
      </c>
      <c r="AF102" s="339">
        <v>2.25</v>
      </c>
      <c r="AG102" s="338">
        <v>1</v>
      </c>
      <c r="AH102" s="336"/>
      <c r="AI102" s="161">
        <f t="shared" si="66"/>
        <v>1</v>
      </c>
      <c r="AJ102" s="162">
        <f t="shared" si="51"/>
        <v>2.25</v>
      </c>
      <c r="AK102" s="163">
        <f t="shared" si="67"/>
        <v>2.25</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f t="shared" si="52"/>
        <v>29</v>
      </c>
      <c r="AX102" s="165" t="str">
        <f t="shared" si="53"/>
        <v/>
      </c>
      <c r="AY102" s="193" t="str">
        <f t="shared" si="54"/>
        <v/>
      </c>
      <c r="AZ102" s="183">
        <f t="shared" si="55"/>
        <v>29</v>
      </c>
      <c r="BA102" s="173">
        <f t="shared" si="56"/>
        <v>0.25</v>
      </c>
      <c r="BB102" s="174" t="str">
        <f t="shared" si="57"/>
        <v/>
      </c>
      <c r="BC102" s="186" t="str">
        <f t="shared" si="80"/>
        <v/>
      </c>
      <c r="BD102" s="174">
        <f t="shared" si="58"/>
        <v>0.25</v>
      </c>
      <c r="BE102" s="201">
        <f t="shared" si="59"/>
        <v>0.25</v>
      </c>
      <c r="BF102" s="174" t="str">
        <f t="shared" si="60"/>
        <v/>
      </c>
      <c r="BG102" s="186" t="str">
        <f t="shared" si="61"/>
        <v/>
      </c>
      <c r="BH102" s="175">
        <f t="shared" si="62"/>
        <v>0.25</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t="s">
        <v>3551</v>
      </c>
      <c r="E103" s="16" t="s">
        <v>3525</v>
      </c>
      <c r="F103" s="17" t="s">
        <v>27</v>
      </c>
      <c r="G103" s="134">
        <v>42767</v>
      </c>
      <c r="H103" s="135">
        <v>42774</v>
      </c>
      <c r="I103" s="141" t="s">
        <v>27</v>
      </c>
      <c r="J103" s="25"/>
      <c r="K103" s="145"/>
      <c r="L103" s="28"/>
      <c r="M103" s="395">
        <v>42781</v>
      </c>
      <c r="N103" s="158">
        <f t="shared" si="63"/>
        <v>11</v>
      </c>
      <c r="O103" s="27"/>
      <c r="P103" s="27"/>
      <c r="Q103" s="27" t="s">
        <v>27</v>
      </c>
      <c r="R103" s="27"/>
      <c r="S103" s="27"/>
      <c r="T103" s="28"/>
      <c r="U103" s="29"/>
      <c r="V103" s="32">
        <v>0.25</v>
      </c>
      <c r="W103" s="318">
        <v>0.25</v>
      </c>
      <c r="X103" s="319"/>
      <c r="Y103" s="160">
        <f t="shared" si="49"/>
        <v>0.5</v>
      </c>
      <c r="Z103" s="159">
        <f t="shared" si="64"/>
        <v>0</v>
      </c>
      <c r="AA103" s="327"/>
      <c r="AB103" s="400">
        <f t="shared" si="73"/>
        <v>0</v>
      </c>
      <c r="AC103" s="371"/>
      <c r="AD103" s="226">
        <f t="shared" si="50"/>
        <v>-7.5</v>
      </c>
      <c r="AE103" s="368">
        <f t="shared" si="65"/>
        <v>0</v>
      </c>
      <c r="AF103" s="339">
        <v>58</v>
      </c>
      <c r="AG103" s="338">
        <v>58</v>
      </c>
      <c r="AH103" s="336">
        <v>58</v>
      </c>
      <c r="AI103" s="161">
        <f t="shared" si="66"/>
        <v>58</v>
      </c>
      <c r="AJ103" s="162">
        <f t="shared" si="51"/>
        <v>58</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f t="shared" si="75"/>
        <v>58</v>
      </c>
      <c r="AS103" s="613" t="str">
        <f t="shared" si="76"/>
        <v xml:space="preserve"> </v>
      </c>
      <c r="AT103" s="613" t="str">
        <f t="shared" si="77"/>
        <v xml:space="preserve"> </v>
      </c>
      <c r="AU103" s="613" t="str">
        <f t="shared" si="78"/>
        <v xml:space="preserve"> </v>
      </c>
      <c r="AV103" s="614" t="str">
        <f t="shared" si="79"/>
        <v xml:space="preserve"> </v>
      </c>
      <c r="AW103" s="196">
        <f t="shared" si="52"/>
        <v>11</v>
      </c>
      <c r="AX103" s="165" t="str">
        <f t="shared" si="53"/>
        <v/>
      </c>
      <c r="AY103" s="193" t="str">
        <f t="shared" si="54"/>
        <v/>
      </c>
      <c r="AZ103" s="183">
        <f t="shared" si="55"/>
        <v>11</v>
      </c>
      <c r="BA103" s="173">
        <f t="shared" si="56"/>
        <v>0.25</v>
      </c>
      <c r="BB103" s="174" t="str">
        <f t="shared" si="57"/>
        <v/>
      </c>
      <c r="BC103" s="186" t="str">
        <f t="shared" si="80"/>
        <v/>
      </c>
      <c r="BD103" s="174">
        <f t="shared" si="58"/>
        <v>0.25</v>
      </c>
      <c r="BE103" s="201">
        <f t="shared" si="59"/>
        <v>0.25</v>
      </c>
      <c r="BF103" s="174" t="str">
        <f t="shared" si="60"/>
        <v/>
      </c>
      <c r="BG103" s="186" t="str">
        <f t="shared" si="61"/>
        <v/>
      </c>
      <c r="BH103" s="175">
        <f t="shared" si="62"/>
        <v>0.25</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t="s">
        <v>3552</v>
      </c>
      <c r="E104" s="16" t="s">
        <v>3525</v>
      </c>
      <c r="F104" s="17" t="s">
        <v>27</v>
      </c>
      <c r="G104" s="134">
        <v>42769</v>
      </c>
      <c r="H104" s="135">
        <v>42776</v>
      </c>
      <c r="I104" s="141" t="s">
        <v>27</v>
      </c>
      <c r="J104" s="25"/>
      <c r="K104" s="145"/>
      <c r="L104" s="28"/>
      <c r="M104" s="395">
        <v>42782</v>
      </c>
      <c r="N104" s="158">
        <f t="shared" si="63"/>
        <v>10</v>
      </c>
      <c r="O104" s="27"/>
      <c r="P104" s="27"/>
      <c r="Q104" s="27" t="s">
        <v>27</v>
      </c>
      <c r="R104" s="27"/>
      <c r="S104" s="27"/>
      <c r="T104" s="28"/>
      <c r="U104" s="29"/>
      <c r="V104" s="32">
        <v>0.25</v>
      </c>
      <c r="W104" s="318">
        <v>0.25</v>
      </c>
      <c r="X104" s="319"/>
      <c r="Y104" s="160">
        <f t="shared" si="49"/>
        <v>0.5</v>
      </c>
      <c r="Z104" s="159">
        <f t="shared" si="64"/>
        <v>0</v>
      </c>
      <c r="AA104" s="327"/>
      <c r="AB104" s="400">
        <f t="shared" si="73"/>
        <v>0</v>
      </c>
      <c r="AC104" s="371"/>
      <c r="AD104" s="226">
        <f t="shared" si="50"/>
        <v>-7.5</v>
      </c>
      <c r="AE104" s="368">
        <f t="shared" si="65"/>
        <v>0</v>
      </c>
      <c r="AF104" s="339">
        <v>24.25</v>
      </c>
      <c r="AG104" s="338">
        <v>24.25</v>
      </c>
      <c r="AH104" s="336">
        <v>24.25</v>
      </c>
      <c r="AI104" s="161">
        <f t="shared" si="66"/>
        <v>24.25</v>
      </c>
      <c r="AJ104" s="162">
        <f t="shared" si="51"/>
        <v>24.25</v>
      </c>
      <c r="AK104" s="163">
        <f t="shared" si="67"/>
        <v>0</v>
      </c>
      <c r="AL104" s="164">
        <f t="shared" si="68"/>
        <v>0</v>
      </c>
      <c r="AM104" s="164">
        <f t="shared" si="69"/>
        <v>0</v>
      </c>
      <c r="AN104" s="164">
        <f t="shared" si="70"/>
        <v>0</v>
      </c>
      <c r="AO104" s="164">
        <f t="shared" si="71"/>
        <v>0</v>
      </c>
      <c r="AP104" s="610" t="str">
        <f t="shared" si="74"/>
        <v xml:space="preserve"> </v>
      </c>
      <c r="AQ104" s="613">
        <f t="shared" si="72"/>
        <v>24.25</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f t="shared" si="52"/>
        <v>10</v>
      </c>
      <c r="AX104" s="165" t="str">
        <f t="shared" si="53"/>
        <v/>
      </c>
      <c r="AY104" s="193" t="str">
        <f t="shared" si="54"/>
        <v/>
      </c>
      <c r="AZ104" s="183">
        <f t="shared" si="55"/>
        <v>10</v>
      </c>
      <c r="BA104" s="173">
        <f t="shared" si="56"/>
        <v>0.25</v>
      </c>
      <c r="BB104" s="174" t="str">
        <f t="shared" si="57"/>
        <v/>
      </c>
      <c r="BC104" s="186" t="str">
        <f t="shared" si="80"/>
        <v/>
      </c>
      <c r="BD104" s="174">
        <f t="shared" si="58"/>
        <v>0.25</v>
      </c>
      <c r="BE104" s="201">
        <f t="shared" si="59"/>
        <v>0.25</v>
      </c>
      <c r="BF104" s="174" t="str">
        <f t="shared" si="60"/>
        <v/>
      </c>
      <c r="BG104" s="186" t="str">
        <f t="shared" si="61"/>
        <v/>
      </c>
      <c r="BH104" s="175">
        <f t="shared" si="62"/>
        <v>0.25</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5" x14ac:dyDescent="0.45">
      <c r="A105" s="221"/>
      <c r="B105" s="222"/>
      <c r="C105" s="213">
        <v>94</v>
      </c>
      <c r="D105" s="207" t="s">
        <v>3441</v>
      </c>
      <c r="E105" s="18" t="s">
        <v>3455</v>
      </c>
      <c r="F105" s="17" t="s">
        <v>27</v>
      </c>
      <c r="G105" s="134">
        <v>42779</v>
      </c>
      <c r="H105" s="135">
        <v>42781</v>
      </c>
      <c r="I105" s="141" t="s">
        <v>27</v>
      </c>
      <c r="J105" s="25"/>
      <c r="K105" s="145"/>
      <c r="L105" s="28"/>
      <c r="M105" s="395">
        <v>42809</v>
      </c>
      <c r="N105" s="158">
        <f t="shared" si="63"/>
        <v>23</v>
      </c>
      <c r="O105" s="27"/>
      <c r="P105" s="27"/>
      <c r="Q105" s="27" t="s">
        <v>27</v>
      </c>
      <c r="R105" s="27"/>
      <c r="S105" s="27"/>
      <c r="T105" s="28"/>
      <c r="U105" s="29"/>
      <c r="V105" s="32">
        <v>0.25</v>
      </c>
      <c r="W105" s="318">
        <v>0.25</v>
      </c>
      <c r="X105" s="319"/>
      <c r="Y105" s="160">
        <f t="shared" si="49"/>
        <v>0.5</v>
      </c>
      <c r="Z105" s="159">
        <f t="shared" si="64"/>
        <v>0</v>
      </c>
      <c r="AA105" s="327"/>
      <c r="AB105" s="400">
        <f t="shared" si="73"/>
        <v>0</v>
      </c>
      <c r="AC105" s="371"/>
      <c r="AD105" s="226">
        <f t="shared" si="50"/>
        <v>-7.5</v>
      </c>
      <c r="AE105" s="368">
        <f t="shared" si="65"/>
        <v>0</v>
      </c>
      <c r="AF105" s="339">
        <v>5</v>
      </c>
      <c r="AG105" s="338">
        <v>0.25</v>
      </c>
      <c r="AH105" s="336">
        <v>1.25</v>
      </c>
      <c r="AI105" s="161">
        <f t="shared" si="66"/>
        <v>0.25</v>
      </c>
      <c r="AJ105" s="162">
        <f t="shared" si="51"/>
        <v>5</v>
      </c>
      <c r="AK105" s="163">
        <f t="shared" si="67"/>
        <v>3.75</v>
      </c>
      <c r="AL105" s="164">
        <f t="shared" si="68"/>
        <v>0</v>
      </c>
      <c r="AM105" s="164">
        <f t="shared" si="69"/>
        <v>0</v>
      </c>
      <c r="AN105" s="164">
        <f t="shared" si="70"/>
        <v>0</v>
      </c>
      <c r="AO105" s="164">
        <f t="shared" si="71"/>
        <v>0</v>
      </c>
      <c r="AP105" s="610">
        <f t="shared" si="74"/>
        <v>1.25</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f t="shared" si="52"/>
        <v>23</v>
      </c>
      <c r="AX105" s="165" t="str">
        <f t="shared" si="53"/>
        <v/>
      </c>
      <c r="AY105" s="193" t="str">
        <f t="shared" si="54"/>
        <v/>
      </c>
      <c r="AZ105" s="183">
        <f t="shared" si="55"/>
        <v>23</v>
      </c>
      <c r="BA105" s="173">
        <f t="shared" si="56"/>
        <v>0.25</v>
      </c>
      <c r="BB105" s="174" t="str">
        <f t="shared" si="57"/>
        <v/>
      </c>
      <c r="BC105" s="186" t="str">
        <f t="shared" si="80"/>
        <v/>
      </c>
      <c r="BD105" s="174">
        <f t="shared" si="58"/>
        <v>0.25</v>
      </c>
      <c r="BE105" s="201">
        <f t="shared" si="59"/>
        <v>0.25</v>
      </c>
      <c r="BF105" s="174" t="str">
        <f t="shared" si="60"/>
        <v/>
      </c>
      <c r="BG105" s="186" t="str">
        <f t="shared" si="61"/>
        <v/>
      </c>
      <c r="BH105" s="175">
        <f t="shared" si="62"/>
        <v>0.25</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t="s">
        <v>3569</v>
      </c>
      <c r="E106" s="16" t="s">
        <v>3470</v>
      </c>
      <c r="F106" s="17" t="s">
        <v>27</v>
      </c>
      <c r="G106" s="134">
        <v>42704</v>
      </c>
      <c r="H106" s="135">
        <v>42718</v>
      </c>
      <c r="I106" s="141"/>
      <c r="J106" s="25"/>
      <c r="K106" s="145"/>
      <c r="L106" s="28"/>
      <c r="M106" s="395">
        <v>42762</v>
      </c>
      <c r="N106" s="158">
        <f t="shared" si="63"/>
        <v>43</v>
      </c>
      <c r="O106" s="27"/>
      <c r="P106" s="27"/>
      <c r="Q106" s="27"/>
      <c r="R106" s="27"/>
      <c r="S106" s="27"/>
      <c r="T106" s="28" t="s">
        <v>27</v>
      </c>
      <c r="U106" s="29"/>
      <c r="V106" s="32">
        <v>0.3</v>
      </c>
      <c r="W106" s="318">
        <v>0.25</v>
      </c>
      <c r="X106" s="319"/>
      <c r="Y106" s="160">
        <f t="shared" si="49"/>
        <v>0.55000000000000004</v>
      </c>
      <c r="Z106" s="159">
        <f t="shared" si="64"/>
        <v>0</v>
      </c>
      <c r="AA106" s="327"/>
      <c r="AB106" s="400">
        <f t="shared" si="73"/>
        <v>0</v>
      </c>
      <c r="AC106" s="371"/>
      <c r="AD106" s="226">
        <f t="shared" si="50"/>
        <v>-8</v>
      </c>
      <c r="AE106" s="368">
        <f t="shared" si="65"/>
        <v>0</v>
      </c>
      <c r="AF106" s="339">
        <v>3</v>
      </c>
      <c r="AG106" s="338">
        <v>0.5</v>
      </c>
      <c r="AH106" s="336">
        <v>0.5</v>
      </c>
      <c r="AI106" s="161">
        <f t="shared" si="66"/>
        <v>0.5</v>
      </c>
      <c r="AJ106" s="162">
        <f t="shared" si="51"/>
        <v>3</v>
      </c>
      <c r="AK106" s="163">
        <f t="shared" si="67"/>
        <v>2.5</v>
      </c>
      <c r="AL106" s="164">
        <f t="shared" si="68"/>
        <v>0</v>
      </c>
      <c r="AM106" s="164">
        <f t="shared" si="69"/>
        <v>0</v>
      </c>
      <c r="AN106" s="164">
        <f t="shared" si="70"/>
        <v>0</v>
      </c>
      <c r="AO106" s="164">
        <f t="shared" si="71"/>
        <v>0</v>
      </c>
      <c r="AP106" s="610">
        <f t="shared" si="74"/>
        <v>0.5</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f t="shared" si="52"/>
        <v>43</v>
      </c>
      <c r="AX106" s="165" t="str">
        <f t="shared" si="53"/>
        <v/>
      </c>
      <c r="AY106" s="193" t="str">
        <f t="shared" si="54"/>
        <v/>
      </c>
      <c r="AZ106" s="183">
        <f t="shared" si="55"/>
        <v>43</v>
      </c>
      <c r="BA106" s="173">
        <f t="shared" si="56"/>
        <v>0.3</v>
      </c>
      <c r="BB106" s="174" t="str">
        <f t="shared" si="57"/>
        <v/>
      </c>
      <c r="BC106" s="186" t="str">
        <f t="shared" si="80"/>
        <v/>
      </c>
      <c r="BD106" s="174">
        <f t="shared" si="58"/>
        <v>0.3</v>
      </c>
      <c r="BE106" s="201">
        <f t="shared" si="59"/>
        <v>0.25</v>
      </c>
      <c r="BF106" s="174" t="str">
        <f t="shared" si="60"/>
        <v/>
      </c>
      <c r="BG106" s="186" t="str">
        <f t="shared" si="61"/>
        <v/>
      </c>
      <c r="BH106" s="175">
        <f t="shared" si="62"/>
        <v>0.25</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t="s">
        <v>3570</v>
      </c>
      <c r="E107" s="22" t="s">
        <v>3450</v>
      </c>
      <c r="F107" s="17" t="s">
        <v>27</v>
      </c>
      <c r="G107" s="134">
        <v>42710</v>
      </c>
      <c r="H107" s="135">
        <v>42718</v>
      </c>
      <c r="I107" s="141" t="s">
        <v>27</v>
      </c>
      <c r="J107" s="25"/>
      <c r="K107" s="145"/>
      <c r="L107" s="28"/>
      <c r="M107" s="395">
        <v>42762</v>
      </c>
      <c r="N107" s="158">
        <f t="shared" si="63"/>
        <v>39</v>
      </c>
      <c r="O107" s="27"/>
      <c r="P107" s="27"/>
      <c r="Q107" s="27"/>
      <c r="R107" s="27"/>
      <c r="S107" s="27"/>
      <c r="T107" s="28" t="s">
        <v>27</v>
      </c>
      <c r="U107" s="29"/>
      <c r="V107" s="32">
        <v>1</v>
      </c>
      <c r="W107" s="318">
        <v>0.25</v>
      </c>
      <c r="X107" s="319"/>
      <c r="Y107" s="160">
        <f t="shared" si="49"/>
        <v>1.25</v>
      </c>
      <c r="Z107" s="159">
        <f t="shared" si="64"/>
        <v>0</v>
      </c>
      <c r="AA107" s="327"/>
      <c r="AB107" s="400">
        <f t="shared" si="73"/>
        <v>0</v>
      </c>
      <c r="AC107" s="371"/>
      <c r="AD107" s="226">
        <f t="shared" si="50"/>
        <v>-15</v>
      </c>
      <c r="AE107" s="368">
        <f t="shared" si="65"/>
        <v>0</v>
      </c>
      <c r="AF107" s="339">
        <v>2</v>
      </c>
      <c r="AG107" s="338">
        <v>0.8</v>
      </c>
      <c r="AH107" s="336"/>
      <c r="AI107" s="161">
        <f t="shared" si="66"/>
        <v>0.8</v>
      </c>
      <c r="AJ107" s="162">
        <f t="shared" si="51"/>
        <v>2</v>
      </c>
      <c r="AK107" s="163">
        <f t="shared" si="67"/>
        <v>2</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f t="shared" si="52"/>
        <v>39</v>
      </c>
      <c r="AX107" s="165" t="str">
        <f t="shared" si="53"/>
        <v/>
      </c>
      <c r="AY107" s="193" t="str">
        <f t="shared" si="54"/>
        <v/>
      </c>
      <c r="AZ107" s="183">
        <f t="shared" si="55"/>
        <v>39</v>
      </c>
      <c r="BA107" s="173">
        <f t="shared" si="56"/>
        <v>1</v>
      </c>
      <c r="BB107" s="174" t="str">
        <f t="shared" si="57"/>
        <v/>
      </c>
      <c r="BC107" s="186" t="str">
        <f t="shared" si="80"/>
        <v/>
      </c>
      <c r="BD107" s="174">
        <f t="shared" si="58"/>
        <v>1</v>
      </c>
      <c r="BE107" s="201">
        <f t="shared" si="59"/>
        <v>0.25</v>
      </c>
      <c r="BF107" s="174" t="str">
        <f t="shared" si="60"/>
        <v/>
      </c>
      <c r="BG107" s="186" t="str">
        <f t="shared" si="61"/>
        <v/>
      </c>
      <c r="BH107" s="175">
        <f t="shared" si="62"/>
        <v>0.25</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t="s">
        <v>3553</v>
      </c>
      <c r="E108" s="16" t="s">
        <v>3450</v>
      </c>
      <c r="F108" s="17" t="s">
        <v>27</v>
      </c>
      <c r="G108" s="134">
        <v>42725</v>
      </c>
      <c r="H108" s="135">
        <v>42727</v>
      </c>
      <c r="I108" s="141" t="s">
        <v>27</v>
      </c>
      <c r="J108" s="25"/>
      <c r="K108" s="145"/>
      <c r="L108" s="28"/>
      <c r="M108" s="395">
        <v>42767</v>
      </c>
      <c r="N108" s="158">
        <f t="shared" si="63"/>
        <v>31</v>
      </c>
      <c r="O108" s="27"/>
      <c r="P108" s="27"/>
      <c r="Q108" s="27"/>
      <c r="R108" s="27"/>
      <c r="S108" s="27"/>
      <c r="T108" s="28" t="s">
        <v>27</v>
      </c>
      <c r="U108" s="29"/>
      <c r="V108" s="32">
        <v>0.3</v>
      </c>
      <c r="W108" s="318">
        <v>0.25</v>
      </c>
      <c r="X108" s="319"/>
      <c r="Y108" s="160">
        <f t="shared" si="49"/>
        <v>0.55000000000000004</v>
      </c>
      <c r="Z108" s="159">
        <f t="shared" si="64"/>
        <v>0</v>
      </c>
      <c r="AA108" s="327"/>
      <c r="AB108" s="400">
        <f t="shared" si="73"/>
        <v>0</v>
      </c>
      <c r="AC108" s="371"/>
      <c r="AD108" s="226">
        <f t="shared" si="50"/>
        <v>-8</v>
      </c>
      <c r="AE108" s="368">
        <f t="shared" si="65"/>
        <v>0</v>
      </c>
      <c r="AF108" s="339">
        <v>2</v>
      </c>
      <c r="AG108" s="338">
        <v>0.5</v>
      </c>
      <c r="AH108" s="336"/>
      <c r="AI108" s="161">
        <f t="shared" si="66"/>
        <v>0.5</v>
      </c>
      <c r="AJ108" s="162">
        <f t="shared" si="51"/>
        <v>2</v>
      </c>
      <c r="AK108" s="163">
        <f t="shared" si="67"/>
        <v>2</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f t="shared" si="52"/>
        <v>31</v>
      </c>
      <c r="AX108" s="165" t="str">
        <f t="shared" si="53"/>
        <v/>
      </c>
      <c r="AY108" s="193" t="str">
        <f t="shared" si="54"/>
        <v/>
      </c>
      <c r="AZ108" s="183">
        <f t="shared" si="55"/>
        <v>31</v>
      </c>
      <c r="BA108" s="173">
        <f t="shared" si="56"/>
        <v>0.3</v>
      </c>
      <c r="BB108" s="174" t="str">
        <f t="shared" si="57"/>
        <v/>
      </c>
      <c r="BC108" s="186" t="str">
        <f t="shared" si="80"/>
        <v/>
      </c>
      <c r="BD108" s="174">
        <f t="shared" si="58"/>
        <v>0.3</v>
      </c>
      <c r="BE108" s="201">
        <f t="shared" si="59"/>
        <v>0.25</v>
      </c>
      <c r="BF108" s="174" t="str">
        <f t="shared" si="60"/>
        <v/>
      </c>
      <c r="BG108" s="186" t="str">
        <f t="shared" si="61"/>
        <v/>
      </c>
      <c r="BH108" s="175">
        <f t="shared" si="62"/>
        <v>0.25</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t="s">
        <v>3554</v>
      </c>
      <c r="E109" s="16" t="s">
        <v>2608</v>
      </c>
      <c r="F109" s="17"/>
      <c r="G109" s="134">
        <v>42867</v>
      </c>
      <c r="H109" s="135">
        <v>42867</v>
      </c>
      <c r="I109" s="141" t="s">
        <v>27</v>
      </c>
      <c r="J109" s="25"/>
      <c r="K109" s="145"/>
      <c r="L109" s="28"/>
      <c r="M109" s="395">
        <v>42891</v>
      </c>
      <c r="N109" s="158">
        <f t="shared" si="63"/>
        <v>17</v>
      </c>
      <c r="O109" s="27"/>
      <c r="P109" s="27"/>
      <c r="Q109" s="27" t="s">
        <v>27</v>
      </c>
      <c r="R109" s="27"/>
      <c r="S109" s="27"/>
      <c r="T109" s="28"/>
      <c r="U109" s="29"/>
      <c r="V109" s="32">
        <v>0.25</v>
      </c>
      <c r="W109" s="318">
        <v>0.25</v>
      </c>
      <c r="X109" s="319"/>
      <c r="Y109" s="160">
        <f t="shared" si="49"/>
        <v>0.5</v>
      </c>
      <c r="Z109" s="159">
        <f t="shared" si="64"/>
        <v>7.5</v>
      </c>
      <c r="AA109" s="327"/>
      <c r="AB109" s="400"/>
      <c r="AC109" s="371">
        <v>-60</v>
      </c>
      <c r="AD109" s="226"/>
      <c r="AE109" s="368">
        <f t="shared" si="65"/>
        <v>0</v>
      </c>
      <c r="AF109" s="339">
        <v>5</v>
      </c>
      <c r="AG109" s="338">
        <v>5</v>
      </c>
      <c r="AH109" s="336">
        <v>5</v>
      </c>
      <c r="AI109" s="161">
        <f t="shared" si="66"/>
        <v>5</v>
      </c>
      <c r="AJ109" s="162">
        <f t="shared" si="51"/>
        <v>12.5</v>
      </c>
      <c r="AK109" s="163">
        <f t="shared" si="67"/>
        <v>7.5</v>
      </c>
      <c r="AL109" s="164">
        <f t="shared" si="68"/>
        <v>0</v>
      </c>
      <c r="AM109" s="164">
        <f t="shared" si="69"/>
        <v>0</v>
      </c>
      <c r="AN109" s="164">
        <f t="shared" si="70"/>
        <v>0</v>
      </c>
      <c r="AO109" s="164">
        <f t="shared" si="71"/>
        <v>0</v>
      </c>
      <c r="AP109" s="610" t="str">
        <f t="shared" si="74"/>
        <v xml:space="preserve"> </v>
      </c>
      <c r="AQ109" s="613">
        <f t="shared" si="72"/>
        <v>5</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f t="shared" si="52"/>
        <v>17</v>
      </c>
      <c r="AX109" s="165" t="str">
        <f t="shared" si="53"/>
        <v/>
      </c>
      <c r="AY109" s="193">
        <f t="shared" si="54"/>
        <v>17</v>
      </c>
      <c r="AZ109" s="183" t="str">
        <f t="shared" si="55"/>
        <v/>
      </c>
      <c r="BA109" s="173">
        <f t="shared" si="56"/>
        <v>0.25</v>
      </c>
      <c r="BB109" s="174" t="str">
        <f t="shared" si="57"/>
        <v/>
      </c>
      <c r="BC109" s="186">
        <f t="shared" si="80"/>
        <v>0.25</v>
      </c>
      <c r="BD109" s="174" t="str">
        <f t="shared" si="58"/>
        <v/>
      </c>
      <c r="BE109" s="201">
        <f t="shared" si="59"/>
        <v>0.25</v>
      </c>
      <c r="BF109" s="174" t="str">
        <f t="shared" si="60"/>
        <v/>
      </c>
      <c r="BG109" s="186">
        <f t="shared" si="61"/>
        <v>0.25</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t="s">
        <v>3555</v>
      </c>
      <c r="E110" s="19" t="s">
        <v>2608</v>
      </c>
      <c r="F110" s="17"/>
      <c r="G110" s="138">
        <v>42870</v>
      </c>
      <c r="H110" s="137">
        <v>42891</v>
      </c>
      <c r="I110" s="143" t="s">
        <v>27</v>
      </c>
      <c r="J110" s="80"/>
      <c r="K110" s="147"/>
      <c r="L110" s="30"/>
      <c r="M110" s="396">
        <v>42891</v>
      </c>
      <c r="N110" s="158">
        <f t="shared" si="63"/>
        <v>16</v>
      </c>
      <c r="O110" s="27"/>
      <c r="P110" s="27"/>
      <c r="Q110" s="27" t="s">
        <v>27</v>
      </c>
      <c r="R110" s="27"/>
      <c r="S110" s="27"/>
      <c r="T110" s="30"/>
      <c r="U110" s="31"/>
      <c r="V110" s="32">
        <v>0.25</v>
      </c>
      <c r="W110" s="320">
        <v>0.25</v>
      </c>
      <c r="X110" s="318"/>
      <c r="Y110" s="160">
        <f t="shared" si="49"/>
        <v>0.5</v>
      </c>
      <c r="Z110" s="159">
        <f t="shared" si="64"/>
        <v>7.5</v>
      </c>
      <c r="AA110" s="328"/>
      <c r="AB110" s="400">
        <f t="shared" si="73"/>
        <v>-30</v>
      </c>
      <c r="AC110" s="371"/>
      <c r="AD110" s="226" t="str">
        <f t="shared" si="50"/>
        <v/>
      </c>
      <c r="AE110" s="368">
        <f t="shared" si="65"/>
        <v>-22.5</v>
      </c>
      <c r="AF110" s="340">
        <v>6.5</v>
      </c>
      <c r="AG110" s="341">
        <v>6.5</v>
      </c>
      <c r="AH110" s="339">
        <v>6.5</v>
      </c>
      <c r="AI110" s="161">
        <f t="shared" si="66"/>
        <v>6.5</v>
      </c>
      <c r="AJ110" s="162">
        <f t="shared" si="51"/>
        <v>14</v>
      </c>
      <c r="AK110" s="163">
        <f t="shared" si="67"/>
        <v>7.5</v>
      </c>
      <c r="AL110" s="164">
        <f t="shared" si="68"/>
        <v>0</v>
      </c>
      <c r="AM110" s="164">
        <f t="shared" si="69"/>
        <v>0</v>
      </c>
      <c r="AN110" s="164">
        <f t="shared" si="70"/>
        <v>0</v>
      </c>
      <c r="AO110" s="164">
        <f t="shared" si="71"/>
        <v>0</v>
      </c>
      <c r="AP110" s="610" t="str">
        <f t="shared" si="74"/>
        <v xml:space="preserve"> </v>
      </c>
      <c r="AQ110" s="613">
        <f t="shared" si="72"/>
        <v>6.5</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f t="shared" si="52"/>
        <v>16</v>
      </c>
      <c r="AX110" s="165" t="str">
        <f t="shared" si="53"/>
        <v/>
      </c>
      <c r="AY110" s="193">
        <f t="shared" si="54"/>
        <v>16</v>
      </c>
      <c r="AZ110" s="183" t="str">
        <f t="shared" si="55"/>
        <v/>
      </c>
      <c r="BA110" s="173">
        <f t="shared" si="56"/>
        <v>0.25</v>
      </c>
      <c r="BB110" s="174" t="str">
        <f t="shared" si="57"/>
        <v/>
      </c>
      <c r="BC110" s="186">
        <f t="shared" si="80"/>
        <v>0.25</v>
      </c>
      <c r="BD110" s="174" t="str">
        <f t="shared" si="58"/>
        <v/>
      </c>
      <c r="BE110" s="201">
        <f t="shared" si="59"/>
        <v>0.25</v>
      </c>
      <c r="BF110" s="174" t="str">
        <f t="shared" si="60"/>
        <v/>
      </c>
      <c r="BG110" s="186">
        <f t="shared" si="61"/>
        <v>0.25</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t="s">
        <v>3555</v>
      </c>
      <c r="E111" s="24" t="s">
        <v>2608</v>
      </c>
      <c r="F111" s="17"/>
      <c r="G111" s="134">
        <v>42815</v>
      </c>
      <c r="H111" s="139">
        <v>42843</v>
      </c>
      <c r="I111" s="141" t="s">
        <v>27</v>
      </c>
      <c r="J111" s="25"/>
      <c r="K111" s="145"/>
      <c r="L111" s="28"/>
      <c r="M111" s="395">
        <v>42843</v>
      </c>
      <c r="N111" s="158">
        <f t="shared" si="63"/>
        <v>21</v>
      </c>
      <c r="O111" s="27"/>
      <c r="P111" s="27"/>
      <c r="Q111" s="27" t="s">
        <v>27</v>
      </c>
      <c r="R111" s="27"/>
      <c r="S111" s="27"/>
      <c r="T111" s="27"/>
      <c r="U111" s="28"/>
      <c r="V111" s="32">
        <v>0.5</v>
      </c>
      <c r="W111" s="318">
        <v>0.25</v>
      </c>
      <c r="X111" s="318"/>
      <c r="Y111" s="160">
        <f t="shared" si="49"/>
        <v>0.75</v>
      </c>
      <c r="Z111" s="159">
        <f t="shared" si="64"/>
        <v>10</v>
      </c>
      <c r="AA111" s="327"/>
      <c r="AB111" s="400">
        <f t="shared" si="73"/>
        <v>-30</v>
      </c>
      <c r="AC111" s="371"/>
      <c r="AD111" s="226" t="str">
        <f t="shared" si="50"/>
        <v/>
      </c>
      <c r="AE111" s="368">
        <f t="shared" si="65"/>
        <v>-20</v>
      </c>
      <c r="AF111" s="339">
        <v>35.75</v>
      </c>
      <c r="AG111" s="342">
        <v>35.75</v>
      </c>
      <c r="AH111" s="339">
        <v>35.75</v>
      </c>
      <c r="AI111" s="161">
        <f t="shared" si="66"/>
        <v>35.75</v>
      </c>
      <c r="AJ111" s="162">
        <f t="shared" si="51"/>
        <v>45.75</v>
      </c>
      <c r="AK111" s="163">
        <f t="shared" si="67"/>
        <v>10</v>
      </c>
      <c r="AL111" s="164">
        <f t="shared" si="68"/>
        <v>0</v>
      </c>
      <c r="AM111" s="164">
        <f t="shared" si="69"/>
        <v>0</v>
      </c>
      <c r="AN111" s="164">
        <f t="shared" si="70"/>
        <v>0</v>
      </c>
      <c r="AO111" s="164">
        <f t="shared" si="71"/>
        <v>0</v>
      </c>
      <c r="AP111" s="610" t="str">
        <f t="shared" si="74"/>
        <v xml:space="preserve"> </v>
      </c>
      <c r="AQ111" s="613">
        <f t="shared" si="72"/>
        <v>35.75</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f t="shared" si="52"/>
        <v>21</v>
      </c>
      <c r="AX111" s="165" t="str">
        <f t="shared" si="53"/>
        <v/>
      </c>
      <c r="AY111" s="193">
        <f t="shared" si="54"/>
        <v>21</v>
      </c>
      <c r="AZ111" s="183" t="str">
        <f t="shared" si="55"/>
        <v/>
      </c>
      <c r="BA111" s="173">
        <f t="shared" si="56"/>
        <v>0.5</v>
      </c>
      <c r="BB111" s="174" t="str">
        <f t="shared" si="57"/>
        <v/>
      </c>
      <c r="BC111" s="186">
        <f t="shared" si="80"/>
        <v>0.5</v>
      </c>
      <c r="BD111" s="174" t="str">
        <f t="shared" si="58"/>
        <v/>
      </c>
      <c r="BE111" s="201">
        <f t="shared" si="59"/>
        <v>0.25</v>
      </c>
      <c r="BF111" s="174" t="str">
        <f t="shared" si="60"/>
        <v/>
      </c>
      <c r="BG111" s="186">
        <f t="shared" si="61"/>
        <v>0.25</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t="s">
        <v>3556</v>
      </c>
      <c r="E112" s="35" t="s">
        <v>2608</v>
      </c>
      <c r="F112" s="34"/>
      <c r="G112" s="131">
        <v>42891</v>
      </c>
      <c r="H112" s="136">
        <v>46558</v>
      </c>
      <c r="I112" s="140" t="s">
        <v>27</v>
      </c>
      <c r="J112" s="78"/>
      <c r="K112" s="144" t="s">
        <v>27</v>
      </c>
      <c r="L112" s="119" t="s">
        <v>27</v>
      </c>
      <c r="M112" s="395">
        <v>42906</v>
      </c>
      <c r="N112" s="158">
        <f t="shared" si="63"/>
        <v>12</v>
      </c>
      <c r="O112" s="321"/>
      <c r="P112" s="315"/>
      <c r="Q112" s="315"/>
      <c r="R112" s="315"/>
      <c r="S112" s="315"/>
      <c r="T112" s="315" t="s">
        <v>27</v>
      </c>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f t="shared" si="52"/>
        <v>12</v>
      </c>
      <c r="AX112" s="165">
        <f t="shared" si="53"/>
        <v>12</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t="s">
        <v>3557</v>
      </c>
      <c r="E113" s="33" t="s">
        <v>3465</v>
      </c>
      <c r="F113" s="34" t="s">
        <v>27</v>
      </c>
      <c r="G113" s="131">
        <v>42822</v>
      </c>
      <c r="H113" s="133">
        <v>42825</v>
      </c>
      <c r="I113" s="140" t="s">
        <v>27</v>
      </c>
      <c r="J113" s="78"/>
      <c r="K113" s="144"/>
      <c r="L113" s="119"/>
      <c r="M113" s="394">
        <v>42825</v>
      </c>
      <c r="N113" s="158">
        <f t="shared" si="63"/>
        <v>4</v>
      </c>
      <c r="O113" s="315"/>
      <c r="P113" s="315"/>
      <c r="Q113" s="315" t="s">
        <v>27</v>
      </c>
      <c r="R113" s="315"/>
      <c r="S113" s="315"/>
      <c r="T113" s="316" t="s">
        <v>27</v>
      </c>
      <c r="U113" s="317"/>
      <c r="V113" s="167">
        <v>0.25</v>
      </c>
      <c r="W113" s="313">
        <v>0.25</v>
      </c>
      <c r="X113" s="313"/>
      <c r="Y113" s="160">
        <f t="shared" si="49"/>
        <v>0.5</v>
      </c>
      <c r="Z113" s="159">
        <f t="shared" si="64"/>
        <v>0</v>
      </c>
      <c r="AA113" s="326"/>
      <c r="AB113" s="400">
        <f t="shared" si="73"/>
        <v>0</v>
      </c>
      <c r="AC113" s="370"/>
      <c r="AD113" s="226">
        <f t="shared" si="50"/>
        <v>-7.5</v>
      </c>
      <c r="AE113" s="368">
        <f t="shared" si="65"/>
        <v>0</v>
      </c>
      <c r="AF113" s="331">
        <v>1.75</v>
      </c>
      <c r="AG113" s="333">
        <v>1.75</v>
      </c>
      <c r="AH113" s="334">
        <v>1.75</v>
      </c>
      <c r="AI113" s="161">
        <f t="shared" si="66"/>
        <v>1.75</v>
      </c>
      <c r="AJ113" s="162">
        <f t="shared" si="51"/>
        <v>1.75</v>
      </c>
      <c r="AK113" s="163">
        <f t="shared" si="67"/>
        <v>0</v>
      </c>
      <c r="AL113" s="164">
        <f t="shared" si="68"/>
        <v>0</v>
      </c>
      <c r="AM113" s="164">
        <f t="shared" si="69"/>
        <v>0</v>
      </c>
      <c r="AN113" s="164">
        <f t="shared" si="70"/>
        <v>0</v>
      </c>
      <c r="AO113" s="164">
        <f t="shared" si="71"/>
        <v>0</v>
      </c>
      <c r="AP113" s="610">
        <f t="shared" si="74"/>
        <v>1.75</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f t="shared" si="52"/>
        <v>4</v>
      </c>
      <c r="AX113" s="165" t="str">
        <f t="shared" si="53"/>
        <v/>
      </c>
      <c r="AY113" s="193" t="str">
        <f t="shared" si="54"/>
        <v/>
      </c>
      <c r="AZ113" s="183">
        <f t="shared" si="55"/>
        <v>4</v>
      </c>
      <c r="BA113" s="173">
        <f t="shared" si="56"/>
        <v>0.25</v>
      </c>
      <c r="BB113" s="174" t="str">
        <f t="shared" si="57"/>
        <v/>
      </c>
      <c r="BC113" s="186" t="str">
        <f t="shared" si="80"/>
        <v/>
      </c>
      <c r="BD113" s="174">
        <f t="shared" si="58"/>
        <v>0.25</v>
      </c>
      <c r="BE113" s="201">
        <f t="shared" si="59"/>
        <v>0.25</v>
      </c>
      <c r="BF113" s="174" t="str">
        <f t="shared" si="60"/>
        <v/>
      </c>
      <c r="BG113" s="186" t="str">
        <f t="shared" si="61"/>
        <v/>
      </c>
      <c r="BH113" s="175">
        <f t="shared" si="62"/>
        <v>0.25</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t="s">
        <v>3558</v>
      </c>
      <c r="E114" s="33" t="s">
        <v>3559</v>
      </c>
      <c r="F114" s="34" t="s">
        <v>27</v>
      </c>
      <c r="G114" s="134">
        <v>42912</v>
      </c>
      <c r="H114" s="135">
        <v>42914</v>
      </c>
      <c r="I114" s="141" t="s">
        <v>27</v>
      </c>
      <c r="J114" s="25"/>
      <c r="K114" s="145"/>
      <c r="L114" s="28"/>
      <c r="M114" s="395">
        <v>42914</v>
      </c>
      <c r="N114" s="158">
        <f t="shared" si="63"/>
        <v>3</v>
      </c>
      <c r="O114" s="315" t="s">
        <v>27</v>
      </c>
      <c r="P114" s="315"/>
      <c r="Q114" s="315"/>
      <c r="R114" s="315"/>
      <c r="S114" s="315"/>
      <c r="T114" s="316"/>
      <c r="U114" s="317"/>
      <c r="V114" s="167">
        <v>0.25</v>
      </c>
      <c r="W114" s="313">
        <v>0.25</v>
      </c>
      <c r="X114" s="313"/>
      <c r="Y114" s="160">
        <f t="shared" si="49"/>
        <v>0.5</v>
      </c>
      <c r="Z114" s="159">
        <f t="shared" si="64"/>
        <v>0</v>
      </c>
      <c r="AA114" s="326"/>
      <c r="AB114" s="400">
        <f t="shared" si="73"/>
        <v>0</v>
      </c>
      <c r="AC114" s="370"/>
      <c r="AD114" s="226">
        <f t="shared" si="50"/>
        <v>-7.5</v>
      </c>
      <c r="AE114" s="368">
        <f t="shared" si="65"/>
        <v>0</v>
      </c>
      <c r="AF114" s="331">
        <v>12.5</v>
      </c>
      <c r="AG114" s="333">
        <v>12.5</v>
      </c>
      <c r="AH114" s="334">
        <v>12.5</v>
      </c>
      <c r="AI114" s="161">
        <f t="shared" si="66"/>
        <v>12.5</v>
      </c>
      <c r="AJ114" s="162">
        <f t="shared" si="51"/>
        <v>12.5</v>
      </c>
      <c r="AK114" s="163">
        <f t="shared" si="67"/>
        <v>0</v>
      </c>
      <c r="AL114" s="164">
        <f t="shared" si="68"/>
        <v>0</v>
      </c>
      <c r="AM114" s="164">
        <f t="shared" si="69"/>
        <v>0</v>
      </c>
      <c r="AN114" s="164">
        <f t="shared" si="70"/>
        <v>0</v>
      </c>
      <c r="AO114" s="164">
        <f t="shared" si="71"/>
        <v>0</v>
      </c>
      <c r="AP114" s="610" t="str">
        <f t="shared" si="74"/>
        <v xml:space="preserve"> </v>
      </c>
      <c r="AQ114" s="613">
        <f t="shared" si="72"/>
        <v>12.5</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f t="shared" si="52"/>
        <v>3</v>
      </c>
      <c r="AX114" s="165" t="str">
        <f t="shared" si="53"/>
        <v/>
      </c>
      <c r="AY114" s="193" t="str">
        <f t="shared" si="54"/>
        <v/>
      </c>
      <c r="AZ114" s="183">
        <f t="shared" si="55"/>
        <v>3</v>
      </c>
      <c r="BA114" s="173">
        <f t="shared" si="56"/>
        <v>0.25</v>
      </c>
      <c r="BB114" s="174" t="str">
        <f t="shared" si="57"/>
        <v/>
      </c>
      <c r="BC114" s="186" t="str">
        <f t="shared" si="80"/>
        <v/>
      </c>
      <c r="BD114" s="174">
        <f t="shared" si="58"/>
        <v>0.25</v>
      </c>
      <c r="BE114" s="201">
        <f t="shared" si="59"/>
        <v>0.25</v>
      </c>
      <c r="BF114" s="174" t="str">
        <f t="shared" si="60"/>
        <v/>
      </c>
      <c r="BG114" s="186" t="str">
        <f t="shared" si="61"/>
        <v/>
      </c>
      <c r="BH114" s="175">
        <f t="shared" si="62"/>
        <v>0.25</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t="s">
        <v>3560</v>
      </c>
      <c r="E115" s="33" t="s">
        <v>3481</v>
      </c>
      <c r="F115" s="34" t="s">
        <v>27</v>
      </c>
      <c r="G115" s="134">
        <v>42895</v>
      </c>
      <c r="H115" s="135">
        <v>42907</v>
      </c>
      <c r="I115" s="141" t="s">
        <v>27</v>
      </c>
      <c r="J115" s="25"/>
      <c r="K115" s="145"/>
      <c r="L115" s="28"/>
      <c r="M115" s="395">
        <v>42907</v>
      </c>
      <c r="N115" s="158">
        <f t="shared" si="63"/>
        <v>9</v>
      </c>
      <c r="O115" s="315" t="s">
        <v>27</v>
      </c>
      <c r="P115" s="315"/>
      <c r="Q115" s="315"/>
      <c r="R115" s="315"/>
      <c r="S115" s="315"/>
      <c r="T115" s="316"/>
      <c r="U115" s="317"/>
      <c r="V115" s="167">
        <v>0.25</v>
      </c>
      <c r="W115" s="313">
        <v>0.25</v>
      </c>
      <c r="X115" s="313"/>
      <c r="Y115" s="160">
        <f t="shared" si="49"/>
        <v>0.5</v>
      </c>
      <c r="Z115" s="159">
        <f t="shared" si="64"/>
        <v>0</v>
      </c>
      <c r="AA115" s="326"/>
      <c r="AB115" s="400">
        <f t="shared" si="73"/>
        <v>0</v>
      </c>
      <c r="AC115" s="370"/>
      <c r="AD115" s="226">
        <f t="shared" si="50"/>
        <v>-7.5</v>
      </c>
      <c r="AE115" s="368">
        <f t="shared" si="65"/>
        <v>0</v>
      </c>
      <c r="AF115" s="331">
        <v>3.25</v>
      </c>
      <c r="AG115" s="333">
        <v>3.25</v>
      </c>
      <c r="AH115" s="334">
        <v>3.25</v>
      </c>
      <c r="AI115" s="161">
        <f t="shared" si="66"/>
        <v>3.25</v>
      </c>
      <c r="AJ115" s="162">
        <f t="shared" si="51"/>
        <v>3.25</v>
      </c>
      <c r="AK115" s="163">
        <f t="shared" si="67"/>
        <v>0</v>
      </c>
      <c r="AL115" s="164">
        <f t="shared" si="68"/>
        <v>0</v>
      </c>
      <c r="AM115" s="164">
        <f t="shared" si="69"/>
        <v>0</v>
      </c>
      <c r="AN115" s="164">
        <f t="shared" si="70"/>
        <v>0</v>
      </c>
      <c r="AO115" s="164">
        <f t="shared" si="71"/>
        <v>0</v>
      </c>
      <c r="AP115" s="610">
        <f t="shared" si="74"/>
        <v>3.25</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f t="shared" si="52"/>
        <v>9</v>
      </c>
      <c r="AX115" s="165" t="str">
        <f t="shared" si="53"/>
        <v/>
      </c>
      <c r="AY115" s="193" t="str">
        <f t="shared" si="54"/>
        <v/>
      </c>
      <c r="AZ115" s="183">
        <f t="shared" si="55"/>
        <v>9</v>
      </c>
      <c r="BA115" s="173">
        <f t="shared" si="56"/>
        <v>0.25</v>
      </c>
      <c r="BB115" s="174" t="str">
        <f t="shared" si="57"/>
        <v/>
      </c>
      <c r="BC115" s="186" t="str">
        <f t="shared" si="80"/>
        <v/>
      </c>
      <c r="BD115" s="174">
        <f t="shared" si="58"/>
        <v>0.25</v>
      </c>
      <c r="BE115" s="201">
        <f t="shared" si="59"/>
        <v>0.25</v>
      </c>
      <c r="BF115" s="174" t="str">
        <f t="shared" si="60"/>
        <v/>
      </c>
      <c r="BG115" s="186" t="str">
        <f t="shared" si="61"/>
        <v/>
      </c>
      <c r="BH115" s="175">
        <f t="shared" si="62"/>
        <v>0.25</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t="s">
        <v>3561</v>
      </c>
      <c r="E116" s="16" t="s">
        <v>3453</v>
      </c>
      <c r="F116" s="17" t="s">
        <v>27</v>
      </c>
      <c r="G116" s="134">
        <v>42891</v>
      </c>
      <c r="H116" s="135">
        <v>42893</v>
      </c>
      <c r="I116" s="141" t="s">
        <v>27</v>
      </c>
      <c r="J116" s="25"/>
      <c r="K116" s="145"/>
      <c r="L116" s="28"/>
      <c r="M116" s="395">
        <v>42893</v>
      </c>
      <c r="N116" s="158">
        <f t="shared" si="63"/>
        <v>3</v>
      </c>
      <c r="O116" s="27" t="s">
        <v>27</v>
      </c>
      <c r="P116" s="27"/>
      <c r="Q116" s="27"/>
      <c r="R116" s="27"/>
      <c r="S116" s="27"/>
      <c r="T116" s="28"/>
      <c r="U116" s="29"/>
      <c r="V116" s="167">
        <v>1</v>
      </c>
      <c r="W116" s="313"/>
      <c r="X116" s="313"/>
      <c r="Y116" s="160">
        <f t="shared" si="49"/>
        <v>1</v>
      </c>
      <c r="Z116" s="159">
        <f t="shared" si="64"/>
        <v>0</v>
      </c>
      <c r="AA116" s="327"/>
      <c r="AB116" s="400">
        <f t="shared" si="73"/>
        <v>0</v>
      </c>
      <c r="AC116" s="371"/>
      <c r="AD116" s="226">
        <f t="shared" si="50"/>
        <v>-10</v>
      </c>
      <c r="AE116" s="368">
        <f t="shared" si="65"/>
        <v>0</v>
      </c>
      <c r="AF116" s="339">
        <v>13.25</v>
      </c>
      <c r="AG116" s="338">
        <v>13.25</v>
      </c>
      <c r="AH116" s="336">
        <v>13.25</v>
      </c>
      <c r="AI116" s="161">
        <f t="shared" si="66"/>
        <v>13.25</v>
      </c>
      <c r="AJ116" s="162">
        <f t="shared" si="51"/>
        <v>13.25</v>
      </c>
      <c r="AK116" s="163">
        <f t="shared" si="67"/>
        <v>0</v>
      </c>
      <c r="AL116" s="164">
        <f t="shared" si="68"/>
        <v>0</v>
      </c>
      <c r="AM116" s="164">
        <f t="shared" si="69"/>
        <v>0</v>
      </c>
      <c r="AN116" s="164">
        <f t="shared" si="70"/>
        <v>0</v>
      </c>
      <c r="AO116" s="164">
        <f t="shared" si="71"/>
        <v>0</v>
      </c>
      <c r="AP116" s="610" t="str">
        <f t="shared" si="74"/>
        <v xml:space="preserve"> </v>
      </c>
      <c r="AQ116" s="613">
        <f t="shared" si="72"/>
        <v>13.25</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f t="shared" si="52"/>
        <v>3</v>
      </c>
      <c r="AX116" s="165" t="str">
        <f t="shared" si="53"/>
        <v/>
      </c>
      <c r="AY116" s="193" t="str">
        <f t="shared" si="54"/>
        <v/>
      </c>
      <c r="AZ116" s="183">
        <f t="shared" si="55"/>
        <v>3</v>
      </c>
      <c r="BA116" s="173">
        <f t="shared" si="56"/>
        <v>1</v>
      </c>
      <c r="BB116" s="174" t="str">
        <f t="shared" si="57"/>
        <v/>
      </c>
      <c r="BC116" s="186" t="str">
        <f t="shared" si="80"/>
        <v/>
      </c>
      <c r="BD116" s="174">
        <f t="shared" si="58"/>
        <v>1</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t="s">
        <v>3562</v>
      </c>
      <c r="E117" s="16" t="s">
        <v>3481</v>
      </c>
      <c r="F117" s="17" t="s">
        <v>27</v>
      </c>
      <c r="G117" s="134">
        <v>42886</v>
      </c>
      <c r="H117" s="135">
        <v>42886</v>
      </c>
      <c r="I117" s="141" t="s">
        <v>27</v>
      </c>
      <c r="J117" s="25"/>
      <c r="K117" s="145"/>
      <c r="L117" s="28"/>
      <c r="M117" s="395">
        <v>42886</v>
      </c>
      <c r="N117" s="158">
        <f t="shared" si="63"/>
        <v>1</v>
      </c>
      <c r="O117" s="27" t="s">
        <v>27</v>
      </c>
      <c r="P117" s="27"/>
      <c r="Q117" s="27"/>
      <c r="R117" s="27"/>
      <c r="S117" s="27"/>
      <c r="T117" s="28"/>
      <c r="U117" s="29"/>
      <c r="V117" s="32">
        <v>0.25</v>
      </c>
      <c r="W117" s="318">
        <v>0.25</v>
      </c>
      <c r="X117" s="319"/>
      <c r="Y117" s="160">
        <f t="shared" si="49"/>
        <v>0.5</v>
      </c>
      <c r="Z117" s="159">
        <f t="shared" si="64"/>
        <v>0</v>
      </c>
      <c r="AA117" s="327"/>
      <c r="AB117" s="400">
        <f t="shared" si="73"/>
        <v>0</v>
      </c>
      <c r="AC117" s="371"/>
      <c r="AD117" s="226">
        <f t="shared" si="50"/>
        <v>-7.5</v>
      </c>
      <c r="AE117" s="368">
        <f t="shared" si="65"/>
        <v>0</v>
      </c>
      <c r="AF117" s="339">
        <v>1</v>
      </c>
      <c r="AG117" s="338">
        <v>1</v>
      </c>
      <c r="AH117" s="336">
        <v>1</v>
      </c>
      <c r="AI117" s="161">
        <f t="shared" si="66"/>
        <v>1</v>
      </c>
      <c r="AJ117" s="162">
        <f t="shared" si="51"/>
        <v>1</v>
      </c>
      <c r="AK117" s="163">
        <f t="shared" si="67"/>
        <v>0</v>
      </c>
      <c r="AL117" s="164">
        <f t="shared" si="68"/>
        <v>0</v>
      </c>
      <c r="AM117" s="164">
        <f t="shared" si="69"/>
        <v>0</v>
      </c>
      <c r="AN117" s="164">
        <f t="shared" si="70"/>
        <v>0</v>
      </c>
      <c r="AO117" s="164">
        <f t="shared" si="71"/>
        <v>0</v>
      </c>
      <c r="AP117" s="610">
        <f t="shared" si="74"/>
        <v>1</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f t="shared" si="52"/>
        <v>1</v>
      </c>
      <c r="AX117" s="165" t="str">
        <f t="shared" si="53"/>
        <v/>
      </c>
      <c r="AY117" s="193" t="str">
        <f t="shared" si="54"/>
        <v/>
      </c>
      <c r="AZ117" s="183">
        <f t="shared" si="55"/>
        <v>1</v>
      </c>
      <c r="BA117" s="173">
        <f t="shared" si="56"/>
        <v>0.25</v>
      </c>
      <c r="BB117" s="174" t="str">
        <f t="shared" si="57"/>
        <v/>
      </c>
      <c r="BC117" s="186" t="str">
        <f t="shared" si="80"/>
        <v/>
      </c>
      <c r="BD117" s="174">
        <f t="shared" si="58"/>
        <v>0.25</v>
      </c>
      <c r="BE117" s="201">
        <f t="shared" si="59"/>
        <v>0.25</v>
      </c>
      <c r="BF117" s="174" t="str">
        <f t="shared" si="60"/>
        <v/>
      </c>
      <c r="BG117" s="186" t="str">
        <f t="shared" si="61"/>
        <v/>
      </c>
      <c r="BH117" s="175">
        <f t="shared" si="62"/>
        <v>0.25</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t="s">
        <v>3458</v>
      </c>
      <c r="E118" s="16" t="s">
        <v>3481</v>
      </c>
      <c r="F118" s="17" t="s">
        <v>27</v>
      </c>
      <c r="G118" s="134">
        <v>42887</v>
      </c>
      <c r="H118" s="135">
        <v>42887</v>
      </c>
      <c r="I118" s="141" t="s">
        <v>27</v>
      </c>
      <c r="J118" s="25"/>
      <c r="K118" s="145"/>
      <c r="L118" s="28"/>
      <c r="M118" s="395">
        <v>42887</v>
      </c>
      <c r="N118" s="158">
        <f t="shared" si="63"/>
        <v>1</v>
      </c>
      <c r="O118" s="27" t="s">
        <v>27</v>
      </c>
      <c r="P118" s="27"/>
      <c r="Q118" s="27"/>
      <c r="R118" s="27"/>
      <c r="S118" s="27"/>
      <c r="T118" s="28"/>
      <c r="U118" s="29"/>
      <c r="V118" s="32">
        <v>0.25</v>
      </c>
      <c r="W118" s="318">
        <v>0.25</v>
      </c>
      <c r="X118" s="319"/>
      <c r="Y118" s="160">
        <f t="shared" si="49"/>
        <v>0.5</v>
      </c>
      <c r="Z118" s="159">
        <f t="shared" si="64"/>
        <v>0</v>
      </c>
      <c r="AA118" s="327"/>
      <c r="AB118" s="400">
        <f t="shared" si="73"/>
        <v>0</v>
      </c>
      <c r="AC118" s="371"/>
      <c r="AD118" s="226">
        <f t="shared" si="50"/>
        <v>-7.5</v>
      </c>
      <c r="AE118" s="368">
        <f t="shared" si="65"/>
        <v>0</v>
      </c>
      <c r="AF118" s="339">
        <v>1</v>
      </c>
      <c r="AG118" s="338">
        <v>1</v>
      </c>
      <c r="AH118" s="336">
        <v>1</v>
      </c>
      <c r="AI118" s="161">
        <f t="shared" si="66"/>
        <v>1</v>
      </c>
      <c r="AJ118" s="162">
        <f t="shared" si="51"/>
        <v>1</v>
      </c>
      <c r="AK118" s="163">
        <f t="shared" si="67"/>
        <v>0</v>
      </c>
      <c r="AL118" s="164">
        <f t="shared" si="68"/>
        <v>0</v>
      </c>
      <c r="AM118" s="164">
        <f t="shared" si="69"/>
        <v>0</v>
      </c>
      <c r="AN118" s="164">
        <f t="shared" si="70"/>
        <v>0</v>
      </c>
      <c r="AO118" s="164">
        <f t="shared" si="71"/>
        <v>0</v>
      </c>
      <c r="AP118" s="610">
        <f t="shared" si="74"/>
        <v>1</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f t="shared" si="52"/>
        <v>1</v>
      </c>
      <c r="AX118" s="165" t="str">
        <f t="shared" si="53"/>
        <v/>
      </c>
      <c r="AY118" s="193" t="str">
        <f t="shared" si="54"/>
        <v/>
      </c>
      <c r="AZ118" s="183">
        <f t="shared" si="55"/>
        <v>1</v>
      </c>
      <c r="BA118" s="173">
        <f t="shared" si="56"/>
        <v>0.25</v>
      </c>
      <c r="BB118" s="174" t="str">
        <f t="shared" si="57"/>
        <v/>
      </c>
      <c r="BC118" s="186" t="str">
        <f t="shared" si="80"/>
        <v/>
      </c>
      <c r="BD118" s="174">
        <f t="shared" si="58"/>
        <v>0.25</v>
      </c>
      <c r="BE118" s="201">
        <f t="shared" si="59"/>
        <v>0.25</v>
      </c>
      <c r="BF118" s="174" t="str">
        <f t="shared" si="60"/>
        <v/>
      </c>
      <c r="BG118" s="186" t="str">
        <f t="shared" si="61"/>
        <v/>
      </c>
      <c r="BH118" s="175">
        <f t="shared" si="62"/>
        <v>0.25</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t="s">
        <v>3566</v>
      </c>
      <c r="E119" s="18" t="s">
        <v>3481</v>
      </c>
      <c r="F119" s="17"/>
      <c r="G119" s="134">
        <v>42879</v>
      </c>
      <c r="H119" s="135">
        <v>42887</v>
      </c>
      <c r="I119" s="141" t="s">
        <v>27</v>
      </c>
      <c r="J119" s="25"/>
      <c r="K119" s="145"/>
      <c r="L119" s="28"/>
      <c r="M119" s="395">
        <v>42887</v>
      </c>
      <c r="N119" s="158">
        <f t="shared" si="63"/>
        <v>7</v>
      </c>
      <c r="O119" s="27" t="s">
        <v>27</v>
      </c>
      <c r="P119" s="27"/>
      <c r="Q119" s="27"/>
      <c r="R119" s="27"/>
      <c r="S119" s="27"/>
      <c r="T119" s="28"/>
      <c r="U119" s="29"/>
      <c r="V119" s="32">
        <v>1.25</v>
      </c>
      <c r="W119" s="318">
        <v>1.25</v>
      </c>
      <c r="X119" s="319"/>
      <c r="Y119" s="160">
        <f t="shared" si="49"/>
        <v>2.5</v>
      </c>
      <c r="Z119" s="159">
        <f t="shared" si="64"/>
        <v>37.5</v>
      </c>
      <c r="AA119" s="327"/>
      <c r="AB119" s="400">
        <f t="shared" si="73"/>
        <v>-30</v>
      </c>
      <c r="AC119" s="371"/>
      <c r="AD119" s="226" t="str">
        <f t="shared" si="50"/>
        <v/>
      </c>
      <c r="AE119" s="368">
        <f t="shared" si="65"/>
        <v>7.5</v>
      </c>
      <c r="AF119" s="339">
        <v>2.25</v>
      </c>
      <c r="AG119" s="338"/>
      <c r="AH119" s="336">
        <v>2.25</v>
      </c>
      <c r="AI119" s="161">
        <f t="shared" si="66"/>
        <v>7.5</v>
      </c>
      <c r="AJ119" s="162">
        <f t="shared" si="51"/>
        <v>39.75</v>
      </c>
      <c r="AK119" s="163">
        <f t="shared" si="67"/>
        <v>37.5</v>
      </c>
      <c r="AL119" s="164">
        <f t="shared" si="68"/>
        <v>0</v>
      </c>
      <c r="AM119" s="164">
        <f t="shared" si="69"/>
        <v>0</v>
      </c>
      <c r="AN119" s="164">
        <f t="shared" si="70"/>
        <v>0</v>
      </c>
      <c r="AO119" s="164">
        <f t="shared" si="71"/>
        <v>0</v>
      </c>
      <c r="AP119" s="610">
        <f t="shared" si="74"/>
        <v>2.25</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f t="shared" si="52"/>
        <v>7</v>
      </c>
      <c r="AX119" s="165" t="str">
        <f t="shared" si="53"/>
        <v/>
      </c>
      <c r="AY119" s="193">
        <f t="shared" si="54"/>
        <v>7</v>
      </c>
      <c r="AZ119" s="183" t="str">
        <f t="shared" si="55"/>
        <v/>
      </c>
      <c r="BA119" s="173">
        <f t="shared" si="56"/>
        <v>1.25</v>
      </c>
      <c r="BB119" s="174" t="str">
        <f t="shared" si="57"/>
        <v/>
      </c>
      <c r="BC119" s="186">
        <f t="shared" si="80"/>
        <v>1.25</v>
      </c>
      <c r="BD119" s="174" t="str">
        <f t="shared" si="58"/>
        <v/>
      </c>
      <c r="BE119" s="201">
        <f t="shared" si="59"/>
        <v>1.25</v>
      </c>
      <c r="BF119" s="174" t="str">
        <f t="shared" si="60"/>
        <v/>
      </c>
      <c r="BG119" s="186">
        <f t="shared" si="61"/>
        <v>1.25</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5" t="s">
        <v>3563</v>
      </c>
      <c r="E120" s="16" t="s">
        <v>3481</v>
      </c>
      <c r="F120" s="17" t="s">
        <v>27</v>
      </c>
      <c r="G120" s="134">
        <v>42860</v>
      </c>
      <c r="H120" s="135">
        <v>42863</v>
      </c>
      <c r="I120" s="141" t="s">
        <v>27</v>
      </c>
      <c r="J120" s="25"/>
      <c r="K120" s="145"/>
      <c r="L120" s="28"/>
      <c r="M120" s="395">
        <v>42863</v>
      </c>
      <c r="N120" s="158">
        <f t="shared" si="63"/>
        <v>2</v>
      </c>
      <c r="O120" s="27" t="s">
        <v>27</v>
      </c>
      <c r="P120" s="27"/>
      <c r="Q120" s="27"/>
      <c r="R120" s="27"/>
      <c r="S120" s="27"/>
      <c r="T120" s="28"/>
      <c r="U120" s="29"/>
      <c r="V120" s="32">
        <v>0.25</v>
      </c>
      <c r="W120" s="318">
        <v>0.25</v>
      </c>
      <c r="X120" s="319"/>
      <c r="Y120" s="160">
        <f t="shared" si="49"/>
        <v>0.5</v>
      </c>
      <c r="Z120" s="159">
        <f t="shared" si="64"/>
        <v>0</v>
      </c>
      <c r="AA120" s="327"/>
      <c r="AB120" s="400">
        <f t="shared" si="73"/>
        <v>0</v>
      </c>
      <c r="AC120" s="371"/>
      <c r="AD120" s="226">
        <f t="shared" si="50"/>
        <v>-7.5</v>
      </c>
      <c r="AE120" s="368">
        <f t="shared" si="65"/>
        <v>0</v>
      </c>
      <c r="AF120" s="339">
        <v>3.25</v>
      </c>
      <c r="AG120" s="338">
        <v>3.25</v>
      </c>
      <c r="AH120" s="336">
        <v>3.25</v>
      </c>
      <c r="AI120" s="161">
        <f t="shared" si="66"/>
        <v>3.25</v>
      </c>
      <c r="AJ120" s="162">
        <f t="shared" si="51"/>
        <v>3.25</v>
      </c>
      <c r="AK120" s="163">
        <f t="shared" si="67"/>
        <v>0</v>
      </c>
      <c r="AL120" s="164">
        <f t="shared" si="68"/>
        <v>0</v>
      </c>
      <c r="AM120" s="164">
        <f t="shared" si="69"/>
        <v>0</v>
      </c>
      <c r="AN120" s="164">
        <f t="shared" si="70"/>
        <v>0</v>
      </c>
      <c r="AO120" s="164">
        <f t="shared" si="71"/>
        <v>0</v>
      </c>
      <c r="AP120" s="610">
        <f t="shared" si="74"/>
        <v>3.25</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f t="shared" si="52"/>
        <v>2</v>
      </c>
      <c r="AX120" s="165" t="str">
        <f t="shared" si="53"/>
        <v/>
      </c>
      <c r="AY120" s="193" t="str">
        <f t="shared" si="54"/>
        <v/>
      </c>
      <c r="AZ120" s="183">
        <f t="shared" si="55"/>
        <v>2</v>
      </c>
      <c r="BA120" s="173">
        <f t="shared" si="56"/>
        <v>0.25</v>
      </c>
      <c r="BB120" s="174" t="str">
        <f t="shared" si="57"/>
        <v/>
      </c>
      <c r="BC120" s="186" t="str">
        <f t="shared" si="80"/>
        <v/>
      </c>
      <c r="BD120" s="174">
        <f t="shared" si="58"/>
        <v>0.25</v>
      </c>
      <c r="BE120" s="201">
        <f t="shared" si="59"/>
        <v>0.25</v>
      </c>
      <c r="BF120" s="174" t="str">
        <f t="shared" si="60"/>
        <v/>
      </c>
      <c r="BG120" s="186" t="str">
        <f t="shared" si="61"/>
        <v/>
      </c>
      <c r="BH120" s="175">
        <f t="shared" si="62"/>
        <v>0.25</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t="s">
        <v>3564</v>
      </c>
      <c r="E121" s="16" t="s">
        <v>3481</v>
      </c>
      <c r="F121" s="17" t="s">
        <v>27</v>
      </c>
      <c r="G121" s="134">
        <v>42849</v>
      </c>
      <c r="H121" s="137">
        <v>42849</v>
      </c>
      <c r="I121" s="143" t="s">
        <v>27</v>
      </c>
      <c r="J121" s="80"/>
      <c r="K121" s="147"/>
      <c r="L121" s="30"/>
      <c r="M121" s="395">
        <v>42849</v>
      </c>
      <c r="N121" s="158">
        <f t="shared" si="63"/>
        <v>1</v>
      </c>
      <c r="O121" s="27" t="s">
        <v>27</v>
      </c>
      <c r="P121" s="27"/>
      <c r="Q121" s="27"/>
      <c r="R121" s="27"/>
      <c r="S121" s="27"/>
      <c r="T121" s="28"/>
      <c r="U121" s="29"/>
      <c r="V121" s="32">
        <v>0.25</v>
      </c>
      <c r="W121" s="318">
        <v>0.25</v>
      </c>
      <c r="X121" s="319"/>
      <c r="Y121" s="160">
        <f t="shared" si="49"/>
        <v>0.5</v>
      </c>
      <c r="Z121" s="159">
        <f t="shared" si="64"/>
        <v>0</v>
      </c>
      <c r="AA121" s="327"/>
      <c r="AB121" s="400">
        <f t="shared" si="73"/>
        <v>0</v>
      </c>
      <c r="AC121" s="371"/>
      <c r="AD121" s="226">
        <f t="shared" si="50"/>
        <v>-7.5</v>
      </c>
      <c r="AE121" s="368">
        <f t="shared" si="65"/>
        <v>0</v>
      </c>
      <c r="AF121" s="339">
        <v>12.25</v>
      </c>
      <c r="AG121" s="338">
        <v>12.25</v>
      </c>
      <c r="AH121" s="336">
        <v>12.25</v>
      </c>
      <c r="AI121" s="161">
        <v>12.25</v>
      </c>
      <c r="AJ121" s="162">
        <f t="shared" si="51"/>
        <v>12.25</v>
      </c>
      <c r="AK121" s="163">
        <f t="shared" si="67"/>
        <v>0</v>
      </c>
      <c r="AL121" s="164">
        <f t="shared" si="68"/>
        <v>0</v>
      </c>
      <c r="AM121" s="164">
        <f t="shared" si="69"/>
        <v>0</v>
      </c>
      <c r="AN121" s="164">
        <f t="shared" si="70"/>
        <v>0</v>
      </c>
      <c r="AO121" s="164">
        <f t="shared" si="71"/>
        <v>0</v>
      </c>
      <c r="AP121" s="610" t="str">
        <f t="shared" si="74"/>
        <v xml:space="preserve"> </v>
      </c>
      <c r="AQ121" s="613">
        <f t="shared" si="72"/>
        <v>12.25</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f t="shared" si="52"/>
        <v>1</v>
      </c>
      <c r="AX121" s="165" t="str">
        <f t="shared" si="53"/>
        <v/>
      </c>
      <c r="AY121" s="193" t="str">
        <f t="shared" si="54"/>
        <v/>
      </c>
      <c r="AZ121" s="183">
        <f t="shared" si="55"/>
        <v>1</v>
      </c>
      <c r="BA121" s="173">
        <f t="shared" si="56"/>
        <v>0.25</v>
      </c>
      <c r="BB121" s="174" t="str">
        <f t="shared" si="57"/>
        <v/>
      </c>
      <c r="BC121" s="186" t="str">
        <f t="shared" si="80"/>
        <v/>
      </c>
      <c r="BD121" s="174">
        <f t="shared" si="58"/>
        <v>0.25</v>
      </c>
      <c r="BE121" s="201">
        <f t="shared" si="59"/>
        <v>0.25</v>
      </c>
      <c r="BF121" s="174" t="str">
        <f t="shared" si="60"/>
        <v/>
      </c>
      <c r="BG121" s="186" t="str">
        <f t="shared" si="61"/>
        <v/>
      </c>
      <c r="BH121" s="175">
        <f t="shared" si="62"/>
        <v>0.25</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t="s">
        <v>3565</v>
      </c>
      <c r="E122" s="16" t="s">
        <v>3481</v>
      </c>
      <c r="F122" s="17" t="s">
        <v>27</v>
      </c>
      <c r="G122" s="134">
        <v>42852</v>
      </c>
      <c r="H122" s="135">
        <v>42853</v>
      </c>
      <c r="I122" s="141" t="s">
        <v>27</v>
      </c>
      <c r="J122" s="25"/>
      <c r="K122" s="145"/>
      <c r="L122" s="28"/>
      <c r="M122" s="395">
        <v>42853</v>
      </c>
      <c r="N122" s="158">
        <f t="shared" si="63"/>
        <v>2</v>
      </c>
      <c r="O122" s="27" t="s">
        <v>27</v>
      </c>
      <c r="P122" s="27"/>
      <c r="Q122" s="27"/>
      <c r="R122" s="27"/>
      <c r="S122" s="27"/>
      <c r="T122" s="28"/>
      <c r="U122" s="29"/>
      <c r="V122" s="32">
        <v>0.25</v>
      </c>
      <c r="W122" s="318">
        <v>0.25</v>
      </c>
      <c r="X122" s="319"/>
      <c r="Y122" s="160">
        <f t="shared" si="49"/>
        <v>0.5</v>
      </c>
      <c r="Z122" s="159">
        <f t="shared" si="64"/>
        <v>0</v>
      </c>
      <c r="AA122" s="327"/>
      <c r="AB122" s="400">
        <f t="shared" si="73"/>
        <v>0</v>
      </c>
      <c r="AC122" s="371"/>
      <c r="AD122" s="226">
        <f t="shared" si="50"/>
        <v>-7.5</v>
      </c>
      <c r="AE122" s="368">
        <f t="shared" si="65"/>
        <v>0</v>
      </c>
      <c r="AF122" s="339">
        <v>11</v>
      </c>
      <c r="AG122" s="338">
        <v>11</v>
      </c>
      <c r="AH122" s="336">
        <v>11</v>
      </c>
      <c r="AI122" s="161">
        <f t="shared" si="66"/>
        <v>11</v>
      </c>
      <c r="AJ122" s="162">
        <f t="shared" si="51"/>
        <v>11</v>
      </c>
      <c r="AK122" s="163">
        <f t="shared" si="67"/>
        <v>0</v>
      </c>
      <c r="AL122" s="164">
        <f t="shared" si="68"/>
        <v>0</v>
      </c>
      <c r="AM122" s="164">
        <f t="shared" si="69"/>
        <v>0</v>
      </c>
      <c r="AN122" s="164">
        <f t="shared" si="70"/>
        <v>0</v>
      </c>
      <c r="AO122" s="164">
        <f t="shared" si="71"/>
        <v>0</v>
      </c>
      <c r="AP122" s="610" t="str">
        <f t="shared" si="74"/>
        <v xml:space="preserve"> </v>
      </c>
      <c r="AQ122" s="613">
        <f t="shared" si="72"/>
        <v>11</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f t="shared" si="52"/>
        <v>2</v>
      </c>
      <c r="AX122" s="165" t="str">
        <f t="shared" si="53"/>
        <v/>
      </c>
      <c r="AY122" s="193" t="str">
        <f t="shared" si="54"/>
        <v/>
      </c>
      <c r="AZ122" s="183">
        <f t="shared" si="55"/>
        <v>2</v>
      </c>
      <c r="BA122" s="173">
        <f t="shared" si="56"/>
        <v>0.25</v>
      </c>
      <c r="BB122" s="174" t="str">
        <f t="shared" si="57"/>
        <v/>
      </c>
      <c r="BC122" s="186" t="str">
        <f t="shared" si="80"/>
        <v/>
      </c>
      <c r="BD122" s="174">
        <f t="shared" si="58"/>
        <v>0.25</v>
      </c>
      <c r="BE122" s="201">
        <f t="shared" si="59"/>
        <v>0.25</v>
      </c>
      <c r="BF122" s="174" t="str">
        <f t="shared" si="60"/>
        <v/>
      </c>
      <c r="BG122" s="186" t="str">
        <f t="shared" si="61"/>
        <v/>
      </c>
      <c r="BH122" s="175">
        <f t="shared" si="62"/>
        <v>0.25</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t="s">
        <v>3567</v>
      </c>
      <c r="E123" s="18" t="s">
        <v>3481</v>
      </c>
      <c r="F123" s="17" t="s">
        <v>27</v>
      </c>
      <c r="G123" s="134">
        <v>42758</v>
      </c>
      <c r="H123" s="135">
        <v>42762</v>
      </c>
      <c r="I123" s="141" t="s">
        <v>27</v>
      </c>
      <c r="J123" s="25"/>
      <c r="K123" s="145"/>
      <c r="L123" s="28"/>
      <c r="M123" s="395">
        <v>42762</v>
      </c>
      <c r="N123" s="158">
        <f t="shared" si="63"/>
        <v>5</v>
      </c>
      <c r="O123" s="27"/>
      <c r="P123" s="27"/>
      <c r="Q123" s="27"/>
      <c r="R123" s="27"/>
      <c r="S123" s="27"/>
      <c r="T123" s="28" t="s">
        <v>27</v>
      </c>
      <c r="U123" s="29"/>
      <c r="V123" s="32">
        <v>0.25</v>
      </c>
      <c r="W123" s="318">
        <v>0.25</v>
      </c>
      <c r="X123" s="319"/>
      <c r="Y123" s="160">
        <f t="shared" si="49"/>
        <v>0.5</v>
      </c>
      <c r="Z123" s="159">
        <f t="shared" si="64"/>
        <v>0</v>
      </c>
      <c r="AA123" s="327"/>
      <c r="AB123" s="400">
        <f t="shared" si="73"/>
        <v>0</v>
      </c>
      <c r="AC123" s="371"/>
      <c r="AD123" s="226">
        <f t="shared" si="50"/>
        <v>-7.5</v>
      </c>
      <c r="AE123" s="368">
        <f t="shared" si="65"/>
        <v>0</v>
      </c>
      <c r="AF123" s="339">
        <v>7.5</v>
      </c>
      <c r="AG123" s="338"/>
      <c r="AH123" s="336"/>
      <c r="AI123" s="161">
        <f t="shared" si="66"/>
        <v>0</v>
      </c>
      <c r="AJ123" s="162">
        <f t="shared" si="51"/>
        <v>7.5</v>
      </c>
      <c r="AK123" s="163">
        <f t="shared" si="67"/>
        <v>7.5</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f t="shared" si="52"/>
        <v>5</v>
      </c>
      <c r="AX123" s="165" t="str">
        <f t="shared" si="53"/>
        <v/>
      </c>
      <c r="AY123" s="193" t="str">
        <f t="shared" si="54"/>
        <v/>
      </c>
      <c r="AZ123" s="183">
        <f t="shared" si="55"/>
        <v>5</v>
      </c>
      <c r="BA123" s="173">
        <f t="shared" si="56"/>
        <v>0.25</v>
      </c>
      <c r="BB123" s="174" t="str">
        <f t="shared" si="57"/>
        <v/>
      </c>
      <c r="BC123" s="186" t="str">
        <f t="shared" si="80"/>
        <v/>
      </c>
      <c r="BD123" s="174">
        <f t="shared" si="58"/>
        <v>0.25</v>
      </c>
      <c r="BE123" s="201">
        <f t="shared" si="59"/>
        <v>0.25</v>
      </c>
      <c r="BF123" s="174" t="str">
        <f t="shared" si="60"/>
        <v/>
      </c>
      <c r="BG123" s="186" t="str">
        <f t="shared" si="61"/>
        <v/>
      </c>
      <c r="BH123" s="175">
        <f t="shared" si="62"/>
        <v>0.25</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t="s">
        <v>3568</v>
      </c>
      <c r="E124" s="16" t="s">
        <v>3494</v>
      </c>
      <c r="F124" s="17" t="s">
        <v>27</v>
      </c>
      <c r="G124" s="134">
        <v>42880</v>
      </c>
      <c r="H124" s="135">
        <v>42881</v>
      </c>
      <c r="I124" s="141" t="s">
        <v>27</v>
      </c>
      <c r="J124" s="25"/>
      <c r="K124" s="145"/>
      <c r="L124" s="28"/>
      <c r="M124" s="395">
        <v>42928</v>
      </c>
      <c r="N124" s="158">
        <f t="shared" si="63"/>
        <v>35</v>
      </c>
      <c r="O124" s="27" t="s">
        <v>27</v>
      </c>
      <c r="P124" s="27"/>
      <c r="Q124" s="27"/>
      <c r="R124" s="27"/>
      <c r="S124" s="27"/>
      <c r="T124" s="28"/>
      <c r="U124" s="29"/>
      <c r="V124" s="32">
        <v>0.25</v>
      </c>
      <c r="W124" s="318">
        <v>0.25</v>
      </c>
      <c r="X124" s="319"/>
      <c r="Y124" s="160">
        <f t="shared" si="49"/>
        <v>0.5</v>
      </c>
      <c r="Z124" s="159">
        <f t="shared" si="64"/>
        <v>0</v>
      </c>
      <c r="AA124" s="327"/>
      <c r="AB124" s="400">
        <f t="shared" si="73"/>
        <v>0</v>
      </c>
      <c r="AC124" s="371"/>
      <c r="AD124" s="226">
        <f t="shared" si="50"/>
        <v>-7.5</v>
      </c>
      <c r="AE124" s="368">
        <f t="shared" si="65"/>
        <v>0</v>
      </c>
      <c r="AF124" s="339">
        <v>3</v>
      </c>
      <c r="AG124" s="338">
        <v>0.5</v>
      </c>
      <c r="AH124" s="336">
        <v>0.5</v>
      </c>
      <c r="AI124" s="161">
        <f t="shared" si="66"/>
        <v>0.5</v>
      </c>
      <c r="AJ124" s="162">
        <f t="shared" si="51"/>
        <v>3</v>
      </c>
      <c r="AK124" s="163">
        <f t="shared" si="67"/>
        <v>2.5</v>
      </c>
      <c r="AL124" s="164">
        <f t="shared" si="68"/>
        <v>0</v>
      </c>
      <c r="AM124" s="164">
        <f t="shared" si="69"/>
        <v>0</v>
      </c>
      <c r="AN124" s="164">
        <f t="shared" si="70"/>
        <v>0</v>
      </c>
      <c r="AO124" s="164">
        <f t="shared" si="71"/>
        <v>0</v>
      </c>
      <c r="AP124" s="610">
        <f t="shared" si="74"/>
        <v>0.5</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f t="shared" si="52"/>
        <v>35</v>
      </c>
      <c r="AX124" s="165" t="str">
        <f t="shared" si="53"/>
        <v/>
      </c>
      <c r="AY124" s="193" t="str">
        <f t="shared" si="54"/>
        <v/>
      </c>
      <c r="AZ124" s="183">
        <f t="shared" si="55"/>
        <v>35</v>
      </c>
      <c r="BA124" s="173">
        <f t="shared" si="56"/>
        <v>0.25</v>
      </c>
      <c r="BB124" s="174" t="str">
        <f t="shared" si="57"/>
        <v/>
      </c>
      <c r="BC124" s="186" t="str">
        <f t="shared" si="80"/>
        <v/>
      </c>
      <c r="BD124" s="174">
        <f t="shared" si="58"/>
        <v>0.25</v>
      </c>
      <c r="BE124" s="201">
        <f t="shared" si="59"/>
        <v>0.25</v>
      </c>
      <c r="BF124" s="174" t="str">
        <f t="shared" si="60"/>
        <v/>
      </c>
      <c r="BG124" s="186" t="str">
        <f t="shared" si="61"/>
        <v/>
      </c>
      <c r="BH124" s="175">
        <f t="shared" si="62"/>
        <v>0.25</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gridLine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I1" zoomScale="75" zoomScaleNormal="75" zoomScalePageLayoutView="75" workbookViewId="0">
      <selection activeCell="CI1" sqref="CI1"/>
    </sheetView>
  </sheetViews>
  <sheetFormatPr defaultRowHeight="14.5" x14ac:dyDescent="0.35"/>
  <cols>
    <col min="1" max="1" width="35.6328125" style="1" customWidth="1"/>
    <col min="2" max="2" width="34.453125" style="1" customWidth="1"/>
    <col min="3" max="3" width="15.90625" style="15" customWidth="1"/>
    <col min="4" max="4" width="41.906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4.5429687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37" width="21.6328125" style="6" customWidth="1"/>
    <col min="38" max="38" width="1.54296875" style="6" customWidth="1"/>
    <col min="39" max="40" width="21.6328125" style="6" hidden="1" customWidth="1"/>
    <col min="41" max="42" width="21.90625" style="6" hidden="1" customWidth="1"/>
    <col min="43" max="45" width="21.6328125" style="6" hidden="1" customWidth="1"/>
    <col min="46" max="46" width="6.90625" style="6" hidden="1" customWidth="1"/>
    <col min="47" max="51" width="21.6328125" style="6" hidden="1" customWidth="1"/>
    <col min="52" max="53" width="25.08984375" style="85" hidden="1" customWidth="1"/>
    <col min="54" max="54" width="0.36328125" style="59" customWidth="1"/>
    <col min="55" max="55" width="62.453125" style="59" hidden="1" customWidth="1"/>
    <col min="56" max="56" width="68.90625" style="59" hidden="1" customWidth="1"/>
    <col min="57" max="57" width="74.08984375" style="59" hidden="1" customWidth="1"/>
    <col min="58" max="58" width="71.453125" style="59" hidden="1" customWidth="1"/>
    <col min="59" max="59" width="82.54296875" style="59" hidden="1" customWidth="1"/>
    <col min="60" max="60" width="75" style="59" hidden="1" customWidth="1"/>
    <col min="61" max="61" width="62.36328125" style="59" hidden="1" customWidth="1"/>
    <col min="62" max="62" width="59.08984375" style="59" hidden="1" customWidth="1"/>
    <col min="63" max="63" width="2.90625" style="59" hidden="1" customWidth="1"/>
    <col min="64" max="64" width="66.54296875" style="59" hidden="1" customWidth="1"/>
    <col min="65" max="65" width="83.453125" style="59" hidden="1" customWidth="1"/>
    <col min="66" max="66" width="84.08984375" style="59" hidden="1" customWidth="1"/>
    <col min="67" max="67" width="5.90625" style="59" hidden="1" customWidth="1"/>
    <col min="68" max="68" width="76" style="59" hidden="1" customWidth="1"/>
    <col min="69" max="69" width="74.6328125" style="59" hidden="1" customWidth="1"/>
    <col min="70" max="70" width="79.08984375" style="59" hidden="1" customWidth="1"/>
    <col min="71" max="71" width="66" style="59" hidden="1" customWidth="1"/>
    <col min="72" max="72" width="2.9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90625" style="58" hidden="1" customWidth="1"/>
    <col min="80" max="80" width="37.90625" style="58" hidden="1" customWidth="1"/>
    <col min="81" max="81" width="36.08984375" style="58" hidden="1" customWidth="1"/>
    <col min="82" max="82" width="53" style="58" hidden="1" customWidth="1"/>
    <col min="83" max="83" width="0.54296875" style="58" customWidth="1"/>
    <col min="84" max="84" width="53.6328125" style="58" customWidth="1"/>
    <col min="85" max="85" width="28.6328125" style="58" customWidth="1"/>
    <col min="86" max="86" width="39" style="58" customWidth="1"/>
    <col min="87" max="87" width="35.453125" style="58" customWidth="1"/>
    <col min="88" max="88" width="47.54296875" style="58" customWidth="1"/>
    <col min="89" max="89" width="42.36328125" style="58" customWidth="1"/>
    <col min="90" max="90" width="42.08984375" style="58" customWidth="1"/>
    <col min="91" max="92" width="35.36328125" style="58" customWidth="1"/>
    <col min="93" max="93" width="45.54296875" style="58" customWidth="1"/>
    <col min="94" max="94" width="31" style="58" customWidth="1"/>
    <col min="95" max="95" width="27.6328125" style="58" customWidth="1"/>
    <col min="96" max="96" width="44.6328125" style="58" customWidth="1"/>
    <col min="97" max="97" width="36.54296875" style="58" customWidth="1"/>
    <col min="98" max="98" width="51.6328125" style="58" customWidth="1"/>
    <col min="99" max="99" width="34.90625" style="58" customWidth="1"/>
    <col min="100" max="100" width="50" style="58" customWidth="1"/>
    <col min="101" max="101" width="42.6328125" style="58" customWidth="1"/>
    <col min="102" max="102" width="38.08984375" style="58" customWidth="1"/>
    <col min="103" max="104" width="37.36328125" style="58" customWidth="1"/>
    <col min="105" max="105" width="34.6328125" style="58" customWidth="1"/>
    <col min="106" max="106" width="3.6328125" style="58" customWidth="1"/>
    <col min="107" max="107" width="32.08984375" style="58" hidden="1" customWidth="1"/>
    <col min="108" max="108" width="40" style="58" hidden="1" customWidth="1"/>
    <col min="109" max="109" width="37.90625" style="58" hidden="1" customWidth="1"/>
    <col min="110" max="110" width="36.08984375" style="58" hidden="1" customWidth="1"/>
    <col min="111" max="111" width="26.54296875" style="58" hidden="1" customWidth="1"/>
    <col min="112" max="112" width="8.08984375" style="58" hidden="1" customWidth="1"/>
    <col min="113" max="113" width="41.90625" style="58" hidden="1" customWidth="1"/>
    <col min="114" max="114" width="41.6328125" style="58" hidden="1" customWidth="1"/>
    <col min="115" max="115" width="47.36328125" style="58" hidden="1" customWidth="1"/>
    <col min="116" max="116" width="44.36328125" style="58" hidden="1" customWidth="1"/>
    <col min="117" max="117" width="34.90625" style="58" hidden="1" customWidth="1"/>
    <col min="118" max="118" width="45.90625" style="58" hidden="1" customWidth="1"/>
    <col min="119" max="119" width="39.6328125" style="58" hidden="1" customWidth="1"/>
    <col min="120" max="120" width="8.984375E-2" style="58" hidden="1" customWidth="1"/>
    <col min="121" max="121" width="41.453125" style="58" hidden="1" customWidth="1"/>
    <col min="122" max="122" width="34.36328125" style="58" hidden="1" customWidth="1"/>
    <col min="123" max="123" width="36" style="58" hidden="1" customWidth="1"/>
    <col min="124" max="124" width="49.54296875" style="58" hidden="1" customWidth="1"/>
    <col min="125" max="125" width="26.54296875" style="58" hidden="1" customWidth="1"/>
    <col min="126" max="126" width="44.36328125" style="58" hidden="1" customWidth="1"/>
    <col min="127" max="127" width="14" style="58" hidden="1" customWidth="1"/>
    <col min="128" max="128" width="35.08984375" style="58" hidden="1" customWidth="1"/>
    <col min="129" max="129" width="32.54296875" style="58" hidden="1" customWidth="1"/>
    <col min="130" max="130" width="26" style="58" hidden="1" customWidth="1"/>
    <col min="131" max="131" width="42.36328125" style="58" hidden="1" customWidth="1"/>
    <col min="132" max="132" width="39.9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36328125" style="12" hidden="1" customWidth="1"/>
    <col min="145" max="145" width="37.089843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54296875" style="12" hidden="1" customWidth="1"/>
    <col min="151" max="151" width="43" style="12" hidden="1" customWidth="1"/>
    <col min="152" max="152" width="44.54296875" style="12" hidden="1" customWidth="1"/>
    <col min="153" max="153" width="15.6328125" style="12" hidden="1" customWidth="1"/>
    <col min="154" max="154" width="40.90625" style="12" hidden="1" customWidth="1"/>
    <col min="155" max="155" width="72.089843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54296875" style="12" hidden="1" customWidth="1"/>
    <col min="167" max="167" width="41.90625" style="12" hidden="1" customWidth="1"/>
    <col min="168" max="168" width="42" style="12" hidden="1" customWidth="1"/>
    <col min="169" max="169" width="43.54296875" style="12" hidden="1" customWidth="1"/>
    <col min="170" max="170" width="12.6328125" style="12" hidden="1" customWidth="1"/>
    <col min="171" max="171" width="47.36328125" style="12" hidden="1" customWidth="1"/>
    <col min="172" max="172" width="86.54296875" style="12" hidden="1" customWidth="1"/>
    <col min="173" max="173" width="50.6328125" style="12" hidden="1" customWidth="1"/>
    <col min="174" max="174" width="9.08984375" style="12" customWidth="1"/>
    <col min="175" max="220" width="9.08984375" style="12"/>
  </cols>
  <sheetData>
    <row r="1" spans="1:220" ht="74.25" customHeight="1" thickTop="1" x14ac:dyDescent="0.35">
      <c r="A1" s="238" t="s">
        <v>2602</v>
      </c>
      <c r="B1" s="239" t="s">
        <v>2449</v>
      </c>
      <c r="C1" s="717" t="s">
        <v>3417</v>
      </c>
      <c r="D1" s="718"/>
      <c r="E1" s="718"/>
      <c r="F1" s="719"/>
      <c r="G1" s="719"/>
      <c r="H1" s="719"/>
      <c r="I1" s="720"/>
      <c r="J1" s="721"/>
      <c r="K1" s="652" t="s">
        <v>5</v>
      </c>
      <c r="L1" s="653"/>
      <c r="M1" s="654" t="s">
        <v>2638</v>
      </c>
      <c r="N1" s="655"/>
      <c r="O1" s="656"/>
      <c r="P1" s="656"/>
      <c r="Q1" s="656"/>
      <c r="R1" s="656"/>
      <c r="S1" s="656"/>
      <c r="T1" s="656"/>
      <c r="U1" s="657"/>
      <c r="V1" s="658" t="s">
        <v>43</v>
      </c>
      <c r="W1" s="659"/>
      <c r="X1" s="659"/>
      <c r="Y1" s="659"/>
      <c r="Z1" s="659"/>
      <c r="AA1" s="659"/>
      <c r="AB1" s="659"/>
      <c r="AC1" s="659"/>
      <c r="AD1" s="659"/>
      <c r="AE1" s="660"/>
      <c r="AF1" s="661" t="s">
        <v>42</v>
      </c>
      <c r="AG1" s="662"/>
      <c r="AH1" s="669" t="s">
        <v>3438</v>
      </c>
      <c r="AI1" s="670"/>
      <c r="AJ1" s="670"/>
      <c r="AK1" s="670"/>
      <c r="AL1" s="669" t="s">
        <v>3439</v>
      </c>
      <c r="AM1" s="670"/>
      <c r="AN1" s="670"/>
      <c r="AO1" s="670"/>
      <c r="AP1" s="641" t="s">
        <v>2659</v>
      </c>
      <c r="AQ1" s="709"/>
      <c r="AR1" s="709"/>
      <c r="AS1" s="710"/>
      <c r="AT1" s="644" t="s">
        <v>2663</v>
      </c>
      <c r="AU1" s="645"/>
      <c r="AV1" s="645"/>
      <c r="AW1" s="645"/>
      <c r="AX1" s="645"/>
      <c r="AY1" s="645"/>
      <c r="AZ1" s="645"/>
      <c r="BA1" s="646"/>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84" t="s">
        <v>2618</v>
      </c>
      <c r="H4" s="685"/>
      <c r="I4" s="686" t="s">
        <v>2702</v>
      </c>
      <c r="J4" s="687"/>
      <c r="K4" s="688"/>
      <c r="L4" s="689"/>
      <c r="M4" s="361" t="s">
        <v>2619</v>
      </c>
      <c r="N4" s="237" t="s">
        <v>2615</v>
      </c>
      <c r="O4" s="690" t="s">
        <v>3416</v>
      </c>
      <c r="P4" s="691"/>
      <c r="Q4" s="691"/>
      <c r="R4" s="691"/>
      <c r="S4" s="691"/>
      <c r="T4" s="691"/>
      <c r="U4" s="692"/>
      <c r="V4" s="693" t="s">
        <v>2703</v>
      </c>
      <c r="W4" s="694"/>
      <c r="X4" s="694"/>
      <c r="Y4" s="663" t="s">
        <v>44</v>
      </c>
      <c r="Z4" s="664"/>
      <c r="AA4" s="362" t="s">
        <v>40</v>
      </c>
      <c r="AB4" s="665" t="s">
        <v>3394</v>
      </c>
      <c r="AC4" s="666"/>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82" t="s">
        <v>3391</v>
      </c>
      <c r="B11" s="683"/>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131</vt:i4>
      </vt:variant>
    </vt:vector>
  </HeadingPairs>
  <TitlesOfParts>
    <vt:vector size="134" baseType="lpstr">
      <vt:lpstr>FORM_Log</vt:lpstr>
      <vt:lpstr>Sheet1</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Lei S. Fukumura</cp:lastModifiedBy>
  <cp:lastPrinted>2016-05-31T18:15:39Z</cp:lastPrinted>
  <dcterms:created xsi:type="dcterms:W3CDTF">2013-04-08T20:12:31Z</dcterms:created>
  <dcterms:modified xsi:type="dcterms:W3CDTF">2017-11-21T03:56:21Z</dcterms:modified>
</cp:coreProperties>
</file>